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Фин модель" sheetId="1" r:id="rId4"/>
    <sheet state="visible" name="Константы" sheetId="2" r:id="rId5"/>
  </sheets>
  <definedNames>
    <definedName name="ФСС">'Константы'!$B$2</definedName>
    <definedName name="НП">'Константы'!$B$3</definedName>
    <definedName name="НДФЛ">'Константы'!$B$1</definedName>
  </definedNames>
  <calcPr/>
</workbook>
</file>

<file path=xl/sharedStrings.xml><?xml version="1.0" encoding="utf-8"?>
<sst xmlns="http://schemas.openxmlformats.org/spreadsheetml/2006/main" count="105" uniqueCount="85">
  <si>
    <t>Интернет-магазин Market House розница</t>
  </si>
  <si>
    <t>Номера периодов по месяцам</t>
  </si>
  <si>
    <t>Название периода</t>
  </si>
  <si>
    <t>Отчет о финансовых результатах</t>
  </si>
  <si>
    <t>Отчёт о прибылях и убытках (отчёт о финансовом результате, отчёт о доходах и расходах)</t>
  </si>
  <si>
    <t>ВЫРУЧКА</t>
  </si>
  <si>
    <t>Рекламный бюджет на начало месяца</t>
  </si>
  <si>
    <t>Рост рекламного бюджета, мес.</t>
  </si>
  <si>
    <t>Рекламный бюджет на конец месяца</t>
  </si>
  <si>
    <t>Доля рекламных расходов в выручке</t>
  </si>
  <si>
    <t>Стоимость CPC</t>
  </si>
  <si>
    <t>СЕО переходы на начало месяца</t>
  </si>
  <si>
    <t>Прирост трафика из поисковых систем</t>
  </si>
  <si>
    <t>СЕО переходы на конец периода</t>
  </si>
  <si>
    <t>Кол-во посетителей на конец периода</t>
  </si>
  <si>
    <t>Конверсия из посетителей в заказы</t>
  </si>
  <si>
    <t>Заказы</t>
  </si>
  <si>
    <t>Конверсия из заказов в продажи</t>
  </si>
  <si>
    <t>Кол-во продаж</t>
  </si>
  <si>
    <t>Средний чек</t>
  </si>
  <si>
    <t>Выручка без учета сезонности</t>
  </si>
  <si>
    <t>Коэф-т сезонности</t>
  </si>
  <si>
    <t>Выручка с учетом сезонности</t>
  </si>
  <si>
    <t>ПЕРЕМЕННЫЕ РАСХОДЫ</t>
  </si>
  <si>
    <t>Наценка%</t>
  </si>
  <si>
    <t xml:space="preserve">Маржинальность закупки </t>
  </si>
  <si>
    <t xml:space="preserve">Себестоимость проданных </t>
  </si>
  <si>
    <t>Доля оплат картами</t>
  </si>
  <si>
    <t>Стоимость экваринга</t>
  </si>
  <si>
    <t>Расходы на эквайринг</t>
  </si>
  <si>
    <t>Процент возвратов</t>
  </si>
  <si>
    <t>Возврат</t>
  </si>
  <si>
    <t>Стоимость "обратной" логистики (возврата) на ед.</t>
  </si>
  <si>
    <t>Кол-во возвратов</t>
  </si>
  <si>
    <t>Стоимость "обратной" логистики (возврата) валовая</t>
  </si>
  <si>
    <t>Покупка РЕКЛАМЫ</t>
  </si>
  <si>
    <t>МАРЖИНАЛЬНЫЙ ДОХОД</t>
  </si>
  <si>
    <t>Маржинальность бизнеса%</t>
  </si>
  <si>
    <t>ОБЩЕПРОИЗВОДСТВЕННЫЕ РАСХОДЫ</t>
  </si>
  <si>
    <t>Аренда склада</t>
  </si>
  <si>
    <t xml:space="preserve">Норма площади склада </t>
  </si>
  <si>
    <t>Площадь склада</t>
  </si>
  <si>
    <t>Ставка аренды за кв.м</t>
  </si>
  <si>
    <t>ФОТ складских рабочих на руки</t>
  </si>
  <si>
    <t>ФОТ складских рабочих полный</t>
  </si>
  <si>
    <t>SEO, поддержка сайта</t>
  </si>
  <si>
    <t>ВАЛОВАЯ ПРИБЫЛЬ</t>
  </si>
  <si>
    <t>Рентабельность по валовой прибыли</t>
  </si>
  <si>
    <t>КОСВЕННЫЕ РАСХОДЫ</t>
  </si>
  <si>
    <t>Аренда офиса</t>
  </si>
  <si>
    <t>Кол-во сотрудников</t>
  </si>
  <si>
    <t>Директор</t>
  </si>
  <si>
    <t>Продакт менеджер</t>
  </si>
  <si>
    <t>РОП (рук-ль отдела продаж)</t>
  </si>
  <si>
    <t>Менеджер по продажам</t>
  </si>
  <si>
    <t>Логист</t>
  </si>
  <si>
    <t>Дизайнер</t>
  </si>
  <si>
    <t>Веб-разработчик</t>
  </si>
  <si>
    <t>Диджетал-маркетолог</t>
  </si>
  <si>
    <t>Контент менеджер</t>
  </si>
  <si>
    <t>Бухгалтер</t>
  </si>
  <si>
    <t>Оклады "на руки"</t>
  </si>
  <si>
    <t>ФОТ "на руки"</t>
  </si>
  <si>
    <t>МРОТ</t>
  </si>
  <si>
    <t>ФОТ в белую "оклады"</t>
  </si>
  <si>
    <t>ФОТ в белую полный</t>
  </si>
  <si>
    <t>ФОТ в белую "на руки"</t>
  </si>
  <si>
    <t>ФОТ не в белую "на руки"</t>
  </si>
  <si>
    <t>ФОТ не в белую полный</t>
  </si>
  <si>
    <t>ФОТ полный</t>
  </si>
  <si>
    <t>Услуги связи</t>
  </si>
  <si>
    <t>Общехоз. расходы</t>
  </si>
  <si>
    <t>EBITDA</t>
  </si>
  <si>
    <t>Рентабельность по EBITDA</t>
  </si>
  <si>
    <t>АМОРТИЗАЦИЯ</t>
  </si>
  <si>
    <t>Операционная прибыль (EBIT)</t>
  </si>
  <si>
    <t>Проценты по кредитам и займам</t>
  </si>
  <si>
    <t>ПРИБЫЛЬ ДО НАЛОГООБЛАЖЕНИЯ</t>
  </si>
  <si>
    <t>Налоги</t>
  </si>
  <si>
    <t>ЧИСТАЯ ПРИБЫЛЬ</t>
  </si>
  <si>
    <t>Чистая прибыль накопленным итогом</t>
  </si>
  <si>
    <t>Рентабельность по ЧП</t>
  </si>
  <si>
    <t>НДФЛ</t>
  </si>
  <si>
    <t>Соц.взносы и ПФР</t>
  </si>
  <si>
    <t>Налог на прибыль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</si>
</sst>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.yyyy"/>
    <numFmt numFmtId="165" formatCode="0.0%"/>
    <numFmt numFmtId="166" formatCode="#,##0_);(#,##0)"/>
  </numFmts>
  <fonts count="14">
    <font>
      <sz val="10.0"/>
      <color rgb="FF000000"/>
      <name val="Arial"/>
    </font>
    <font>
      <b/>
      <sz val="14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b/>
      <sz val="12.0"/>
      <color theme="1"/>
      <name val="Calibri"/>
    </font>
    <font>
      <b/>
      <sz val="11.0"/>
      <color rgb="FFFFFFFF"/>
      <name val="Calibri"/>
    </font>
    <font>
      <b/>
      <sz val="12.0"/>
      <color rgb="FF6AA84F"/>
      <name val="Calibri"/>
    </font>
    <font>
      <sz val="12.0"/>
      <color rgb="FF6AA84F"/>
      <name val="Calibri"/>
    </font>
    <font>
      <b/>
      <sz val="12.0"/>
      <color rgb="FFFF0000"/>
      <name val="Calibri"/>
    </font>
    <font>
      <sz val="12.0"/>
      <color rgb="FFFF0000"/>
      <name val="Calibri"/>
    </font>
    <font>
      <b/>
      <sz val="12.0"/>
      <color rgb="FF4A86E8"/>
      <name val="Calibri"/>
    </font>
    <font>
      <sz val="12.0"/>
      <color rgb="FF4A86E8"/>
      <name val="Calibri"/>
    </font>
    <font>
      <color theme="1"/>
      <name val="Calibri"/>
    </font>
    <font>
      <b/>
      <sz val="12.0"/>
      <color rgb="FF38761D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3" fontId="2" numFmtId="0" xfId="0" applyAlignment="1" applyFill="1" applyFont="1">
      <alignment readingOrder="0"/>
    </xf>
    <xf borderId="0" fillId="3" fontId="2" numFmtId="0" xfId="0" applyFont="1"/>
    <xf borderId="0" fillId="3" fontId="2" numFmtId="0" xfId="0" applyAlignment="1" applyFont="1">
      <alignment horizontal="right" vertical="bottom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17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4" fontId="3" numFmtId="164" xfId="0" applyAlignment="1" applyFill="1" applyFont="1" applyNumberFormat="1">
      <alignment readingOrder="0"/>
    </xf>
    <xf borderId="0" fillId="5" fontId="4" numFmtId="4" xfId="0" applyAlignment="1" applyFill="1" applyFont="1" applyNumberFormat="1">
      <alignment readingOrder="0"/>
    </xf>
    <xf borderId="0" fillId="5" fontId="2" numFmtId="4" xfId="0" applyFont="1" applyNumberFormat="1"/>
    <xf borderId="0" fillId="5" fontId="5" numFmtId="4" xfId="0" applyAlignment="1" applyFont="1" applyNumberFormat="1">
      <alignment readingOrder="0" shrinkToFit="0" vertical="bottom" wrapText="1"/>
    </xf>
    <xf borderId="0" fillId="0" fontId="6" numFmtId="4" xfId="0" applyAlignment="1" applyFont="1" applyNumberFormat="1">
      <alignment readingOrder="0"/>
    </xf>
    <xf borderId="0" fillId="0" fontId="7" numFmtId="3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3" fontId="6" numFmtId="3" xfId="0" applyAlignment="1" applyFont="1" applyNumberFormat="1">
      <alignment horizontal="right" vertical="bottom"/>
    </xf>
    <xf borderId="0" fillId="0" fontId="2" numFmtId="4" xfId="0" applyAlignment="1" applyFont="1" applyNumberFormat="1">
      <alignment vertical="bottom"/>
    </xf>
    <xf borderId="0" fillId="0" fontId="2" numFmtId="3" xfId="0" applyAlignment="1" applyFont="1" applyNumberFormat="1">
      <alignment vertical="bottom"/>
    </xf>
    <xf borderId="0" fillId="0" fontId="2" numFmtId="3" xfId="0" applyAlignment="1" applyFont="1" applyNumberFormat="1">
      <alignment horizontal="right" vertical="bottom"/>
    </xf>
    <xf borderId="0" fillId="3" fontId="2" numFmtId="3" xfId="0" applyAlignment="1" applyFont="1" applyNumberFormat="1">
      <alignment horizontal="right" vertical="bottom"/>
    </xf>
    <xf borderId="0" fillId="0" fontId="2" numFmtId="9" xfId="0" applyAlignment="1" applyFont="1" applyNumberFormat="1">
      <alignment horizontal="right" readingOrder="0" vertical="bottom"/>
    </xf>
    <xf borderId="0" fillId="0" fontId="2" numFmtId="9" xfId="0" applyAlignment="1" applyFont="1" applyNumberFormat="1">
      <alignment vertical="bottom"/>
    </xf>
    <xf borderId="0" fillId="0" fontId="2" numFmtId="9" xfId="0" applyAlignment="1" applyFont="1" applyNumberFormat="1">
      <alignment horizontal="right" vertical="bottom"/>
    </xf>
    <xf borderId="0" fillId="3" fontId="2" numFmtId="9" xfId="0" applyAlignment="1" applyFont="1" applyNumberFormat="1">
      <alignment horizontal="right" vertical="bottom"/>
    </xf>
    <xf borderId="0" fillId="0" fontId="2" numFmtId="3" xfId="0" applyAlignment="1" applyFont="1" applyNumberFormat="1">
      <alignment horizontal="right" readingOrder="0" vertical="bottom"/>
    </xf>
    <xf borderId="0" fillId="0" fontId="2" numFmtId="4" xfId="0" applyAlignment="1" applyFont="1" applyNumberFormat="1">
      <alignment readingOrder="0" vertical="bottom"/>
    </xf>
    <xf borderId="0" fillId="0" fontId="2" numFmtId="10" xfId="0" applyAlignment="1" applyFont="1" applyNumberFormat="1">
      <alignment horizontal="right" readingOrder="0" vertical="bottom"/>
    </xf>
    <xf borderId="0" fillId="0" fontId="2" numFmtId="10" xfId="0" applyAlignment="1" applyFont="1" applyNumberFormat="1">
      <alignment vertical="bottom"/>
    </xf>
    <xf borderId="0" fillId="0" fontId="2" numFmtId="10" xfId="0" applyAlignment="1" applyFont="1" applyNumberFormat="1">
      <alignment horizontal="right" vertical="bottom"/>
    </xf>
    <xf borderId="0" fillId="3" fontId="2" numFmtId="10" xfId="0" applyAlignment="1" applyFont="1" applyNumberFormat="1">
      <alignment horizontal="right" vertical="bottom"/>
    </xf>
    <xf borderId="0" fillId="3" fontId="2" numFmtId="9" xfId="0" applyAlignment="1" applyFont="1" applyNumberFormat="1">
      <alignment horizontal="right" readingOrder="0" vertical="bottom"/>
    </xf>
    <xf borderId="0" fillId="0" fontId="8" numFmtId="3" xfId="0" applyAlignment="1" applyFont="1" applyNumberFormat="1">
      <alignment vertical="bottom"/>
    </xf>
    <xf borderId="0" fillId="0" fontId="9" numFmtId="3" xfId="0" applyAlignment="1" applyFont="1" applyNumberFormat="1">
      <alignment vertical="bottom"/>
    </xf>
    <xf borderId="0" fillId="0" fontId="8" numFmtId="3" xfId="0" applyAlignment="1" applyFont="1" applyNumberFormat="1">
      <alignment horizontal="right" vertical="bottom"/>
    </xf>
    <xf borderId="0" fillId="3" fontId="8" numFmtId="3" xfId="0" applyAlignment="1" applyFont="1" applyNumberFormat="1">
      <alignment horizontal="right" vertical="bottom"/>
    </xf>
    <xf borderId="0" fillId="0" fontId="2" numFmtId="0" xfId="0" applyAlignment="1" applyFont="1">
      <alignment readingOrder="0" vertical="bottom"/>
    </xf>
    <xf borderId="0" fillId="0" fontId="4" numFmtId="3" xfId="0" applyAlignment="1" applyFont="1" applyNumberFormat="1">
      <alignment readingOrder="0" vertical="bottom"/>
    </xf>
    <xf borderId="0" fillId="0" fontId="4" numFmtId="3" xfId="0" applyAlignment="1" applyFont="1" applyNumberFormat="1">
      <alignment horizontal="right" vertical="bottom"/>
    </xf>
    <xf borderId="0" fillId="3" fontId="4" numFmtId="3" xfId="0" applyAlignment="1" applyFont="1" applyNumberFormat="1">
      <alignment horizontal="right" vertical="bottom"/>
    </xf>
    <xf borderId="0" fillId="0" fontId="2" numFmtId="165" xfId="0" applyAlignment="1" applyFont="1" applyNumberFormat="1">
      <alignment vertical="bottom"/>
    </xf>
    <xf borderId="0" fillId="0" fontId="2" numFmtId="165" xfId="0" applyAlignment="1" applyFont="1" applyNumberFormat="1">
      <alignment horizontal="right" readingOrder="0" vertical="bottom"/>
    </xf>
    <xf borderId="0" fillId="0" fontId="2" numFmtId="165" xfId="0" applyAlignment="1" applyFont="1" applyNumberFormat="1">
      <alignment horizontal="right" vertical="bottom"/>
    </xf>
    <xf borderId="0" fillId="3" fontId="2" numFmtId="165" xfId="0" applyAlignment="1" applyFont="1" applyNumberFormat="1">
      <alignment horizontal="right" vertical="bottom"/>
    </xf>
    <xf borderId="0" fillId="0" fontId="4" numFmtId="3" xfId="0" applyAlignment="1" applyFont="1" applyNumberFormat="1">
      <alignment vertical="bottom"/>
    </xf>
    <xf borderId="0" fillId="0" fontId="2" numFmtId="3" xfId="0" applyAlignment="1" applyFont="1" applyNumberFormat="1">
      <alignment readingOrder="0" vertical="bottom"/>
    </xf>
    <xf borderId="0" fillId="0" fontId="10" numFmtId="3" xfId="0" applyAlignment="1" applyFont="1" applyNumberFormat="1">
      <alignment vertical="bottom"/>
    </xf>
    <xf borderId="0" fillId="0" fontId="10" numFmtId="3" xfId="0" applyAlignment="1" applyFont="1" applyNumberFormat="1">
      <alignment horizontal="right" vertical="bottom"/>
    </xf>
    <xf borderId="0" fillId="3" fontId="10" numFmtId="3" xfId="0" applyAlignment="1" applyFont="1" applyNumberFormat="1">
      <alignment horizontal="right" vertical="bottom"/>
    </xf>
    <xf borderId="0" fillId="0" fontId="4" numFmtId="3" xfId="0" applyAlignment="1" applyFont="1" applyNumberFormat="1">
      <alignment horizontal="right" readingOrder="0" vertical="bottom"/>
    </xf>
    <xf borderId="0" fillId="3" fontId="4" numFmtId="3" xfId="0" applyAlignment="1" applyFont="1" applyNumberFormat="1">
      <alignment horizontal="right" readingOrder="0" vertical="bottom"/>
    </xf>
    <xf borderId="0" fillId="0" fontId="11" numFmtId="3" xfId="0" applyAlignment="1" applyFont="1" applyNumberFormat="1">
      <alignment vertical="bottom"/>
    </xf>
    <xf borderId="0" fillId="0" fontId="12" numFmtId="0" xfId="0" applyAlignment="1" applyFont="1">
      <alignment readingOrder="0"/>
    </xf>
    <xf borderId="0" fillId="3" fontId="12" numFmtId="0" xfId="0" applyAlignment="1" applyFont="1">
      <alignment readingOrder="0"/>
    </xf>
    <xf borderId="0" fillId="3" fontId="2" numFmtId="3" xfId="0" applyAlignment="1" applyFont="1" applyNumberFormat="1">
      <alignment horizontal="right" readingOrder="0" vertical="bottom"/>
    </xf>
    <xf borderId="0" fillId="3" fontId="2" numFmtId="3" xfId="0" applyAlignment="1" applyFont="1" applyNumberFormat="1">
      <alignment vertical="bottom"/>
    </xf>
    <xf borderId="0" fillId="0" fontId="3" numFmtId="3" xfId="0" applyAlignment="1" applyFont="1" applyNumberFormat="1">
      <alignment readingOrder="0" shrinkToFit="0" vertical="bottom" wrapText="0"/>
    </xf>
    <xf borderId="0" fillId="0" fontId="3" numFmtId="3" xfId="0" applyAlignment="1" applyFont="1" applyNumberFormat="1">
      <alignment horizontal="right" readingOrder="0" shrinkToFit="0" vertical="bottom" wrapText="0"/>
    </xf>
    <xf borderId="0" fillId="3" fontId="3" numFmtId="3" xfId="0" applyAlignment="1" applyFont="1" applyNumberFormat="1">
      <alignment horizontal="right" readingOrder="0" shrinkToFit="0" vertical="bottom" wrapText="0"/>
    </xf>
    <xf borderId="0" fillId="4" fontId="8" numFmtId="3" xfId="0" applyAlignment="1" applyFont="1" applyNumberFormat="1">
      <alignment vertical="bottom"/>
    </xf>
    <xf borderId="0" fillId="4" fontId="8" numFmtId="3" xfId="0" applyAlignment="1" applyFont="1" applyNumberFormat="1">
      <alignment horizontal="right" vertical="bottom"/>
    </xf>
    <xf borderId="0" fillId="0" fontId="13" numFmtId="3" xfId="0" applyAlignment="1" applyFont="1" applyNumberFormat="1">
      <alignment vertical="bottom"/>
    </xf>
    <xf borderId="0" fillId="0" fontId="13" numFmtId="3" xfId="0" applyAlignment="1" applyFont="1" applyNumberFormat="1">
      <alignment horizontal="right" vertical="bottom"/>
    </xf>
    <xf borderId="0" fillId="0" fontId="2" numFmtId="4" xfId="0" applyFont="1" applyNumberFormat="1"/>
    <xf borderId="0" fillId="4" fontId="2" numFmtId="3" xfId="0" applyAlignment="1" applyFont="1" applyNumberFormat="1">
      <alignment vertical="bottom"/>
    </xf>
    <xf borderId="0" fillId="4" fontId="2" numFmtId="4" xfId="0" applyFont="1" applyNumberFormat="1"/>
    <xf borderId="0" fillId="0" fontId="2" numFmtId="4" xfId="0" applyAlignment="1" applyFont="1" applyNumberFormat="1">
      <alignment readingOrder="0"/>
    </xf>
    <xf borderId="0" fillId="0" fontId="2" numFmtId="166" xfId="0" applyFont="1" applyNumberFormat="1"/>
    <xf borderId="0" fillId="4" fontId="2" numFmtId="166" xfId="0" applyFont="1" applyNumberFormat="1"/>
    <xf borderId="0" fillId="4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3" numFmtId="9" xfId="0" applyAlignment="1" applyFont="1" applyNumberFormat="1">
      <alignment horizontal="right" readingOrder="0" shrinkToFit="0" vertical="bottom" wrapText="0"/>
    </xf>
    <xf borderId="0" fillId="0" fontId="3" numFmtId="10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75"/>
  <cols>
    <col customWidth="1" min="1" max="1" width="61.86"/>
    <col customWidth="1" min="5" max="5" width="16.14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</v>
      </c>
      <c r="B2" s="4"/>
      <c r="C2" s="5">
        <v>0.0</v>
      </c>
      <c r="D2" s="5">
        <v>1.0</v>
      </c>
      <c r="E2" s="5">
        <v>2.0</v>
      </c>
      <c r="F2" s="5">
        <v>3.0</v>
      </c>
      <c r="G2" s="5">
        <v>4.0</v>
      </c>
      <c r="H2" s="5">
        <v>5.0</v>
      </c>
      <c r="I2" s="5">
        <v>6.0</v>
      </c>
      <c r="J2" s="5">
        <v>7.0</v>
      </c>
      <c r="K2" s="5">
        <v>8.0</v>
      </c>
      <c r="L2" s="5">
        <v>9.0</v>
      </c>
      <c r="M2" s="5">
        <v>10.0</v>
      </c>
      <c r="N2" s="5">
        <v>11.0</v>
      </c>
      <c r="O2" s="5">
        <v>12.0</v>
      </c>
    </row>
    <row r="3">
      <c r="A3" s="6" t="s">
        <v>2</v>
      </c>
      <c r="B3" s="7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>
      <c r="A5" s="13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>
      <c r="A6" s="14" t="s">
        <v>5</v>
      </c>
      <c r="B6" s="15"/>
      <c r="C6" s="16">
        <f>C19*C20</f>
        <v>0</v>
      </c>
      <c r="D6" s="16">
        <f t="shared" ref="D6:O6" si="1">D23</f>
        <v>4443349.292</v>
      </c>
      <c r="E6" s="16">
        <f t="shared" si="1"/>
        <v>5492131.311</v>
      </c>
      <c r="F6" s="16">
        <f t="shared" si="1"/>
        <v>6798703.381</v>
      </c>
      <c r="G6" s="16">
        <f t="shared" si="1"/>
        <v>8429033.608</v>
      </c>
      <c r="H6" s="16">
        <f t="shared" si="1"/>
        <v>10466606.74</v>
      </c>
      <c r="I6" s="16">
        <f t="shared" si="1"/>
        <v>13017224.43</v>
      </c>
      <c r="J6" s="16">
        <f t="shared" si="1"/>
        <v>16215154.56</v>
      </c>
      <c r="K6" s="16">
        <f t="shared" si="1"/>
        <v>20231016.29</v>
      </c>
      <c r="L6" s="16">
        <f t="shared" si="1"/>
        <v>25281899.61</v>
      </c>
      <c r="M6" s="16">
        <f t="shared" si="1"/>
        <v>31644363.61</v>
      </c>
      <c r="N6" s="16">
        <f t="shared" si="1"/>
        <v>39671145.63</v>
      </c>
      <c r="O6" s="17">
        <f t="shared" si="1"/>
        <v>49812656.84</v>
      </c>
    </row>
    <row r="7">
      <c r="A7" s="18" t="s">
        <v>6</v>
      </c>
      <c r="B7" s="19"/>
      <c r="C7" s="19"/>
      <c r="D7" s="20">
        <f>B9</f>
        <v>150000</v>
      </c>
      <c r="E7" s="20">
        <f t="shared" ref="E7:O7" si="2">D9</f>
        <v>180000</v>
      </c>
      <c r="F7" s="20">
        <f t="shared" si="2"/>
        <v>216000</v>
      </c>
      <c r="G7" s="20">
        <f t="shared" si="2"/>
        <v>259200</v>
      </c>
      <c r="H7" s="20">
        <f t="shared" si="2"/>
        <v>311040</v>
      </c>
      <c r="I7" s="20">
        <f t="shared" si="2"/>
        <v>373248</v>
      </c>
      <c r="J7" s="20">
        <f t="shared" si="2"/>
        <v>447897.6</v>
      </c>
      <c r="K7" s="20">
        <f t="shared" si="2"/>
        <v>537477.12</v>
      </c>
      <c r="L7" s="20">
        <f t="shared" si="2"/>
        <v>644972.544</v>
      </c>
      <c r="M7" s="20">
        <f t="shared" si="2"/>
        <v>773967.0528</v>
      </c>
      <c r="N7" s="20">
        <f t="shared" si="2"/>
        <v>928760.4634</v>
      </c>
      <c r="O7" s="21">
        <f t="shared" si="2"/>
        <v>1114512.556</v>
      </c>
    </row>
    <row r="8">
      <c r="A8" s="18" t="s">
        <v>7</v>
      </c>
      <c r="B8" s="22">
        <v>0.2</v>
      </c>
      <c r="C8" s="23"/>
      <c r="D8" s="24">
        <f t="shared" ref="D8:O8" si="3">$B8</f>
        <v>0.2</v>
      </c>
      <c r="E8" s="24">
        <f t="shared" si="3"/>
        <v>0.2</v>
      </c>
      <c r="F8" s="24">
        <f t="shared" si="3"/>
        <v>0.2</v>
      </c>
      <c r="G8" s="24">
        <f t="shared" si="3"/>
        <v>0.2</v>
      </c>
      <c r="H8" s="24">
        <f t="shared" si="3"/>
        <v>0.2</v>
      </c>
      <c r="I8" s="24">
        <f t="shared" si="3"/>
        <v>0.2</v>
      </c>
      <c r="J8" s="24">
        <f t="shared" si="3"/>
        <v>0.2</v>
      </c>
      <c r="K8" s="24">
        <f t="shared" si="3"/>
        <v>0.2</v>
      </c>
      <c r="L8" s="24">
        <f t="shared" si="3"/>
        <v>0.2</v>
      </c>
      <c r="M8" s="24">
        <f t="shared" si="3"/>
        <v>0.2</v>
      </c>
      <c r="N8" s="24">
        <f t="shared" si="3"/>
        <v>0.2</v>
      </c>
      <c r="O8" s="25">
        <f t="shared" si="3"/>
        <v>0.2</v>
      </c>
    </row>
    <row r="9">
      <c r="A9" s="18" t="s">
        <v>8</v>
      </c>
      <c r="B9" s="26">
        <v>150000.0</v>
      </c>
      <c r="C9" s="19"/>
      <c r="D9" s="20">
        <f t="shared" ref="D9:O9" si="4">D7*(1+D8)</f>
        <v>180000</v>
      </c>
      <c r="E9" s="20">
        <f t="shared" si="4"/>
        <v>216000</v>
      </c>
      <c r="F9" s="20">
        <f t="shared" si="4"/>
        <v>259200</v>
      </c>
      <c r="G9" s="20">
        <f t="shared" si="4"/>
        <v>311040</v>
      </c>
      <c r="H9" s="20">
        <f t="shared" si="4"/>
        <v>373248</v>
      </c>
      <c r="I9" s="20">
        <f t="shared" si="4"/>
        <v>447897.6</v>
      </c>
      <c r="J9" s="20">
        <f t="shared" si="4"/>
        <v>537477.12</v>
      </c>
      <c r="K9" s="20">
        <f t="shared" si="4"/>
        <v>644972.544</v>
      </c>
      <c r="L9" s="20">
        <f t="shared" si="4"/>
        <v>773967.0528</v>
      </c>
      <c r="M9" s="20">
        <f t="shared" si="4"/>
        <v>928760.4634</v>
      </c>
      <c r="N9" s="20">
        <f t="shared" si="4"/>
        <v>1114512.556</v>
      </c>
      <c r="O9" s="21">
        <f t="shared" si="4"/>
        <v>1337415.067</v>
      </c>
    </row>
    <row r="10">
      <c r="A10" s="18" t="s">
        <v>9</v>
      </c>
      <c r="B10" s="23"/>
      <c r="C10" s="23"/>
      <c r="D10" s="24">
        <f t="shared" ref="D10:O10" si="5">D9/D6</f>
        <v>0.04050998203</v>
      </c>
      <c r="E10" s="24">
        <f t="shared" si="5"/>
        <v>0.03932899411</v>
      </c>
      <c r="F10" s="24">
        <f t="shared" si="5"/>
        <v>0.03812491669</v>
      </c>
      <c r="G10" s="24">
        <f t="shared" si="5"/>
        <v>0.03690102739</v>
      </c>
      <c r="H10" s="24">
        <f t="shared" si="5"/>
        <v>0.0356608411</v>
      </c>
      <c r="I10" s="24">
        <f t="shared" si="5"/>
        <v>0.03440807234</v>
      </c>
      <c r="J10" s="24">
        <f t="shared" si="5"/>
        <v>0.03314659246</v>
      </c>
      <c r="K10" s="24">
        <f t="shared" si="5"/>
        <v>0.03188038281</v>
      </c>
      <c r="L10" s="24">
        <f t="shared" si="5"/>
        <v>0.03061348494</v>
      </c>
      <c r="M10" s="24">
        <f t="shared" si="5"/>
        <v>0.02934994917</v>
      </c>
      <c r="N10" s="24">
        <f t="shared" si="5"/>
        <v>0.02809378299</v>
      </c>
      <c r="O10" s="25">
        <f t="shared" si="5"/>
        <v>0.0268489005</v>
      </c>
    </row>
    <row r="11">
      <c r="A11" s="18" t="s">
        <v>10</v>
      </c>
      <c r="B11" s="26">
        <v>26.0</v>
      </c>
      <c r="C11" s="19"/>
      <c r="D11" s="20">
        <f t="shared" ref="D11:O11" si="6">$B11</f>
        <v>26</v>
      </c>
      <c r="E11" s="20">
        <f t="shared" si="6"/>
        <v>26</v>
      </c>
      <c r="F11" s="20">
        <f t="shared" si="6"/>
        <v>26</v>
      </c>
      <c r="G11" s="20">
        <f t="shared" si="6"/>
        <v>26</v>
      </c>
      <c r="H11" s="20">
        <f t="shared" si="6"/>
        <v>26</v>
      </c>
      <c r="I11" s="20">
        <f t="shared" si="6"/>
        <v>26</v>
      </c>
      <c r="J11" s="20">
        <f t="shared" si="6"/>
        <v>26</v>
      </c>
      <c r="K11" s="20">
        <f t="shared" si="6"/>
        <v>26</v>
      </c>
      <c r="L11" s="20">
        <f t="shared" si="6"/>
        <v>26</v>
      </c>
      <c r="M11" s="20">
        <f t="shared" si="6"/>
        <v>26</v>
      </c>
      <c r="N11" s="20">
        <f t="shared" si="6"/>
        <v>26</v>
      </c>
      <c r="O11" s="21">
        <f t="shared" si="6"/>
        <v>26</v>
      </c>
    </row>
    <row r="12">
      <c r="A12" s="27" t="s">
        <v>11</v>
      </c>
      <c r="B12" s="19"/>
      <c r="C12" s="19"/>
      <c r="D12" s="20">
        <f>B14</f>
        <v>3000</v>
      </c>
      <c r="E12" s="20">
        <f t="shared" ref="E12:O12" si="7">D14</f>
        <v>3900</v>
      </c>
      <c r="F12" s="20">
        <f t="shared" si="7"/>
        <v>5070</v>
      </c>
      <c r="G12" s="20">
        <f t="shared" si="7"/>
        <v>6591</v>
      </c>
      <c r="H12" s="20">
        <f t="shared" si="7"/>
        <v>8568.3</v>
      </c>
      <c r="I12" s="20">
        <f t="shared" si="7"/>
        <v>11138.79</v>
      </c>
      <c r="J12" s="20">
        <f t="shared" si="7"/>
        <v>14480.427</v>
      </c>
      <c r="K12" s="20">
        <f t="shared" si="7"/>
        <v>18824.5551</v>
      </c>
      <c r="L12" s="20">
        <f t="shared" si="7"/>
        <v>24471.92163</v>
      </c>
      <c r="M12" s="20">
        <f t="shared" si="7"/>
        <v>31813.49812</v>
      </c>
      <c r="N12" s="20">
        <f t="shared" si="7"/>
        <v>41357.54755</v>
      </c>
      <c r="O12" s="21">
        <f t="shared" si="7"/>
        <v>53764.81182</v>
      </c>
    </row>
    <row r="13">
      <c r="A13" s="27" t="s">
        <v>12</v>
      </c>
      <c r="B13" s="22">
        <v>0.3</v>
      </c>
      <c r="C13" s="23"/>
      <c r="D13" s="24">
        <f t="shared" ref="D13:O13" si="8">$B13</f>
        <v>0.3</v>
      </c>
      <c r="E13" s="24">
        <f t="shared" si="8"/>
        <v>0.3</v>
      </c>
      <c r="F13" s="24">
        <f t="shared" si="8"/>
        <v>0.3</v>
      </c>
      <c r="G13" s="24">
        <f t="shared" si="8"/>
        <v>0.3</v>
      </c>
      <c r="H13" s="24">
        <f t="shared" si="8"/>
        <v>0.3</v>
      </c>
      <c r="I13" s="24">
        <f t="shared" si="8"/>
        <v>0.3</v>
      </c>
      <c r="J13" s="24">
        <f t="shared" si="8"/>
        <v>0.3</v>
      </c>
      <c r="K13" s="24">
        <f t="shared" si="8"/>
        <v>0.3</v>
      </c>
      <c r="L13" s="24">
        <f t="shared" si="8"/>
        <v>0.3</v>
      </c>
      <c r="M13" s="24">
        <f t="shared" si="8"/>
        <v>0.3</v>
      </c>
      <c r="N13" s="24">
        <f t="shared" si="8"/>
        <v>0.3</v>
      </c>
      <c r="O13" s="25">
        <f t="shared" si="8"/>
        <v>0.3</v>
      </c>
    </row>
    <row r="14">
      <c r="A14" s="27" t="s">
        <v>13</v>
      </c>
      <c r="B14" s="26">
        <v>3000.0</v>
      </c>
      <c r="C14" s="19"/>
      <c r="D14" s="20">
        <f t="shared" ref="D14:O14" si="9">D12*(1+D13)</f>
        <v>3900</v>
      </c>
      <c r="E14" s="20">
        <f t="shared" si="9"/>
        <v>5070</v>
      </c>
      <c r="F14" s="20">
        <f t="shared" si="9"/>
        <v>6591</v>
      </c>
      <c r="G14" s="20">
        <f t="shared" si="9"/>
        <v>8568.3</v>
      </c>
      <c r="H14" s="20">
        <f t="shared" si="9"/>
        <v>11138.79</v>
      </c>
      <c r="I14" s="20">
        <f t="shared" si="9"/>
        <v>14480.427</v>
      </c>
      <c r="J14" s="20">
        <f t="shared" si="9"/>
        <v>18824.5551</v>
      </c>
      <c r="K14" s="20">
        <f t="shared" si="9"/>
        <v>24471.92163</v>
      </c>
      <c r="L14" s="20">
        <f t="shared" si="9"/>
        <v>31813.49812</v>
      </c>
      <c r="M14" s="20">
        <f t="shared" si="9"/>
        <v>41357.54755</v>
      </c>
      <c r="N14" s="20">
        <f t="shared" si="9"/>
        <v>53764.81182</v>
      </c>
      <c r="O14" s="21">
        <f t="shared" si="9"/>
        <v>69894.25537</v>
      </c>
    </row>
    <row r="15">
      <c r="A15" s="18" t="s">
        <v>14</v>
      </c>
      <c r="B15" s="19"/>
      <c r="C15" s="19"/>
      <c r="D15" s="20">
        <f t="shared" ref="D15:O15" si="10">D9/D11+D14</f>
        <v>10823.07692</v>
      </c>
      <c r="E15" s="20">
        <f t="shared" si="10"/>
        <v>13377.69231</v>
      </c>
      <c r="F15" s="20">
        <f t="shared" si="10"/>
        <v>16560.23077</v>
      </c>
      <c r="G15" s="20">
        <f t="shared" si="10"/>
        <v>20531.37692</v>
      </c>
      <c r="H15" s="20">
        <f t="shared" si="10"/>
        <v>25494.48231</v>
      </c>
      <c r="I15" s="20">
        <f t="shared" si="10"/>
        <v>31707.25777</v>
      </c>
      <c r="J15" s="20">
        <f t="shared" si="10"/>
        <v>39496.75202</v>
      </c>
      <c r="K15" s="20">
        <f t="shared" si="10"/>
        <v>49278.55794</v>
      </c>
      <c r="L15" s="20">
        <f t="shared" si="10"/>
        <v>61581.46169</v>
      </c>
      <c r="M15" s="20">
        <f t="shared" si="10"/>
        <v>77079.10384</v>
      </c>
      <c r="N15" s="20">
        <f t="shared" si="10"/>
        <v>96630.67936</v>
      </c>
      <c r="O15" s="21">
        <f t="shared" si="10"/>
        <v>121333.2964</v>
      </c>
    </row>
    <row r="16">
      <c r="A16" s="18" t="s">
        <v>15</v>
      </c>
      <c r="B16" s="28">
        <v>0.03</v>
      </c>
      <c r="C16" s="29"/>
      <c r="D16" s="30">
        <f t="shared" ref="D16:O16" si="11">$B16</f>
        <v>0.03</v>
      </c>
      <c r="E16" s="30">
        <f t="shared" si="11"/>
        <v>0.03</v>
      </c>
      <c r="F16" s="30">
        <f t="shared" si="11"/>
        <v>0.03</v>
      </c>
      <c r="G16" s="30">
        <f t="shared" si="11"/>
        <v>0.03</v>
      </c>
      <c r="H16" s="30">
        <f t="shared" si="11"/>
        <v>0.03</v>
      </c>
      <c r="I16" s="30">
        <f t="shared" si="11"/>
        <v>0.03</v>
      </c>
      <c r="J16" s="30">
        <f t="shared" si="11"/>
        <v>0.03</v>
      </c>
      <c r="K16" s="30">
        <f t="shared" si="11"/>
        <v>0.03</v>
      </c>
      <c r="L16" s="30">
        <f t="shared" si="11"/>
        <v>0.03</v>
      </c>
      <c r="M16" s="30">
        <f t="shared" si="11"/>
        <v>0.03</v>
      </c>
      <c r="N16" s="30">
        <f t="shared" si="11"/>
        <v>0.03</v>
      </c>
      <c r="O16" s="31">
        <f t="shared" si="11"/>
        <v>0.03</v>
      </c>
    </row>
    <row r="17">
      <c r="A17" s="18" t="s">
        <v>16</v>
      </c>
      <c r="B17" s="19"/>
      <c r="C17" s="19"/>
      <c r="D17" s="20">
        <f t="shared" ref="D17:O17" si="12">D15*D16</f>
        <v>324.6923077</v>
      </c>
      <c r="E17" s="20">
        <f t="shared" si="12"/>
        <v>401.3307692</v>
      </c>
      <c r="F17" s="20">
        <f t="shared" si="12"/>
        <v>496.8069231</v>
      </c>
      <c r="G17" s="20">
        <f t="shared" si="12"/>
        <v>615.9413077</v>
      </c>
      <c r="H17" s="20">
        <f t="shared" si="12"/>
        <v>764.8344692</v>
      </c>
      <c r="I17" s="20">
        <f t="shared" si="12"/>
        <v>951.2177331</v>
      </c>
      <c r="J17" s="20">
        <f t="shared" si="12"/>
        <v>1184.902561</v>
      </c>
      <c r="K17" s="20">
        <f t="shared" si="12"/>
        <v>1478.356738</v>
      </c>
      <c r="L17" s="20">
        <f t="shared" si="12"/>
        <v>1847.443851</v>
      </c>
      <c r="M17" s="20">
        <f t="shared" si="12"/>
        <v>2312.373115</v>
      </c>
      <c r="N17" s="20">
        <f t="shared" si="12"/>
        <v>2898.920381</v>
      </c>
      <c r="O17" s="21">
        <f t="shared" si="12"/>
        <v>3639.998892</v>
      </c>
    </row>
    <row r="18">
      <c r="A18" s="18" t="s">
        <v>17</v>
      </c>
      <c r="B18" s="22">
        <v>0.3</v>
      </c>
      <c r="C18" s="23"/>
      <c r="D18" s="24">
        <f t="shared" ref="D18:O18" si="13">$B18</f>
        <v>0.3</v>
      </c>
      <c r="E18" s="24">
        <f t="shared" si="13"/>
        <v>0.3</v>
      </c>
      <c r="F18" s="24">
        <f t="shared" si="13"/>
        <v>0.3</v>
      </c>
      <c r="G18" s="24">
        <f t="shared" si="13"/>
        <v>0.3</v>
      </c>
      <c r="H18" s="24">
        <f t="shared" si="13"/>
        <v>0.3</v>
      </c>
      <c r="I18" s="24">
        <f t="shared" si="13"/>
        <v>0.3</v>
      </c>
      <c r="J18" s="24">
        <f t="shared" si="13"/>
        <v>0.3</v>
      </c>
      <c r="K18" s="24">
        <f t="shared" si="13"/>
        <v>0.3</v>
      </c>
      <c r="L18" s="24">
        <f t="shared" si="13"/>
        <v>0.3</v>
      </c>
      <c r="M18" s="24">
        <f t="shared" si="13"/>
        <v>0.3</v>
      </c>
      <c r="N18" s="24">
        <f t="shared" si="13"/>
        <v>0.3</v>
      </c>
      <c r="O18" s="25">
        <f t="shared" si="13"/>
        <v>0.3</v>
      </c>
    </row>
    <row r="19">
      <c r="A19" s="18" t="s">
        <v>18</v>
      </c>
      <c r="B19" s="19"/>
      <c r="C19" s="19"/>
      <c r="D19" s="20">
        <f t="shared" ref="D19:O19" si="14">D17*D18</f>
        <v>97.40769231</v>
      </c>
      <c r="E19" s="20">
        <f t="shared" si="14"/>
        <v>120.3992308</v>
      </c>
      <c r="F19" s="20">
        <f t="shared" si="14"/>
        <v>149.0420769</v>
      </c>
      <c r="G19" s="20">
        <f t="shared" si="14"/>
        <v>184.7823923</v>
      </c>
      <c r="H19" s="20">
        <f t="shared" si="14"/>
        <v>229.4503408</v>
      </c>
      <c r="I19" s="20">
        <f t="shared" si="14"/>
        <v>285.3653199</v>
      </c>
      <c r="J19" s="20">
        <f t="shared" si="14"/>
        <v>355.4707682</v>
      </c>
      <c r="K19" s="20">
        <f t="shared" si="14"/>
        <v>443.5070214</v>
      </c>
      <c r="L19" s="20">
        <f t="shared" si="14"/>
        <v>554.2331552</v>
      </c>
      <c r="M19" s="20">
        <f t="shared" si="14"/>
        <v>693.7119345</v>
      </c>
      <c r="N19" s="20">
        <f t="shared" si="14"/>
        <v>869.6761142</v>
      </c>
      <c r="O19" s="21">
        <f t="shared" si="14"/>
        <v>1091.999668</v>
      </c>
    </row>
    <row r="20">
      <c r="A20" s="18" t="s">
        <v>19</v>
      </c>
      <c r="B20" s="26">
        <v>45616.0</v>
      </c>
      <c r="C20" s="19"/>
      <c r="D20" s="20">
        <f t="shared" ref="D20:O20" si="15">$B20</f>
        <v>45616</v>
      </c>
      <c r="E20" s="20">
        <f t="shared" si="15"/>
        <v>45616</v>
      </c>
      <c r="F20" s="20">
        <f t="shared" si="15"/>
        <v>45616</v>
      </c>
      <c r="G20" s="20">
        <f t="shared" si="15"/>
        <v>45616</v>
      </c>
      <c r="H20" s="20">
        <f t="shared" si="15"/>
        <v>45616</v>
      </c>
      <c r="I20" s="20">
        <f t="shared" si="15"/>
        <v>45616</v>
      </c>
      <c r="J20" s="20">
        <f t="shared" si="15"/>
        <v>45616</v>
      </c>
      <c r="K20" s="20">
        <f t="shared" si="15"/>
        <v>45616</v>
      </c>
      <c r="L20" s="20">
        <f t="shared" si="15"/>
        <v>45616</v>
      </c>
      <c r="M20" s="20">
        <f t="shared" si="15"/>
        <v>45616</v>
      </c>
      <c r="N20" s="20">
        <f t="shared" si="15"/>
        <v>45616</v>
      </c>
      <c r="O20" s="21">
        <f t="shared" si="15"/>
        <v>45616</v>
      </c>
    </row>
    <row r="21">
      <c r="A21" s="18" t="s">
        <v>20</v>
      </c>
      <c r="B21" s="19"/>
      <c r="C21" s="19"/>
      <c r="D21" s="20">
        <f t="shared" ref="D21:O21" si="16">D19*D20</f>
        <v>4443349.292</v>
      </c>
      <c r="E21" s="20">
        <f t="shared" si="16"/>
        <v>5492131.311</v>
      </c>
      <c r="F21" s="20">
        <f t="shared" si="16"/>
        <v>6798703.381</v>
      </c>
      <c r="G21" s="20">
        <f t="shared" si="16"/>
        <v>8429033.608</v>
      </c>
      <c r="H21" s="20">
        <f t="shared" si="16"/>
        <v>10466606.74</v>
      </c>
      <c r="I21" s="20">
        <f t="shared" si="16"/>
        <v>13017224.43</v>
      </c>
      <c r="J21" s="20">
        <f t="shared" si="16"/>
        <v>16215154.56</v>
      </c>
      <c r="K21" s="20">
        <f t="shared" si="16"/>
        <v>20231016.29</v>
      </c>
      <c r="L21" s="20">
        <f t="shared" si="16"/>
        <v>25281899.61</v>
      </c>
      <c r="M21" s="20">
        <f t="shared" si="16"/>
        <v>31644363.61</v>
      </c>
      <c r="N21" s="20">
        <f t="shared" si="16"/>
        <v>39671145.63</v>
      </c>
      <c r="O21" s="21">
        <f t="shared" si="16"/>
        <v>49812656.84</v>
      </c>
    </row>
    <row r="22">
      <c r="A22" s="18" t="s">
        <v>21</v>
      </c>
      <c r="B22" s="24">
        <f>SUM(D22:O22)</f>
        <v>0</v>
      </c>
      <c r="C22" s="23"/>
      <c r="D22" s="22">
        <v>0.0</v>
      </c>
      <c r="E22" s="24">
        <v>0.0</v>
      </c>
      <c r="F22" s="22">
        <v>0.0</v>
      </c>
      <c r="G22" s="22">
        <v>0.0</v>
      </c>
      <c r="H22" s="24">
        <v>0.0</v>
      </c>
      <c r="I22" s="24">
        <v>0.0</v>
      </c>
      <c r="J22" s="22">
        <v>0.0</v>
      </c>
      <c r="K22" s="24">
        <v>0.0</v>
      </c>
      <c r="L22" s="24">
        <v>0.0</v>
      </c>
      <c r="M22" s="24">
        <v>0.0</v>
      </c>
      <c r="N22" s="24">
        <v>0.0</v>
      </c>
      <c r="O22" s="32">
        <v>0.0</v>
      </c>
    </row>
    <row r="23">
      <c r="A23" s="18" t="s">
        <v>22</v>
      </c>
      <c r="B23" s="19"/>
      <c r="C23" s="19"/>
      <c r="D23" s="20">
        <f t="shared" ref="D23:O23" si="17">D21*(1+D22)</f>
        <v>4443349.292</v>
      </c>
      <c r="E23" s="20">
        <f t="shared" si="17"/>
        <v>5492131.311</v>
      </c>
      <c r="F23" s="20">
        <f t="shared" si="17"/>
        <v>6798703.381</v>
      </c>
      <c r="G23" s="20">
        <f t="shared" si="17"/>
        <v>8429033.608</v>
      </c>
      <c r="H23" s="20">
        <f t="shared" si="17"/>
        <v>10466606.74</v>
      </c>
      <c r="I23" s="20">
        <f t="shared" si="17"/>
        <v>13017224.43</v>
      </c>
      <c r="J23" s="20">
        <f t="shared" si="17"/>
        <v>16215154.56</v>
      </c>
      <c r="K23" s="20">
        <f t="shared" si="17"/>
        <v>20231016.29</v>
      </c>
      <c r="L23" s="20">
        <f t="shared" si="17"/>
        <v>25281899.61</v>
      </c>
      <c r="M23" s="20">
        <f t="shared" si="17"/>
        <v>31644363.61</v>
      </c>
      <c r="N23" s="20">
        <f t="shared" si="17"/>
        <v>39671145.63</v>
      </c>
      <c r="O23" s="21">
        <f t="shared" si="17"/>
        <v>49812656.84</v>
      </c>
    </row>
    <row r="24">
      <c r="A24" s="33" t="s">
        <v>23</v>
      </c>
      <c r="B24" s="34"/>
      <c r="C24" s="35">
        <f t="shared" ref="C24:O24" si="18">SUM(C27,C30,C35,C32,C36)</f>
        <v>0</v>
      </c>
      <c r="D24" s="35">
        <f t="shared" si="18"/>
        <v>-3911983.882</v>
      </c>
      <c r="E24" s="35">
        <f t="shared" si="18"/>
        <v>-4828859.395</v>
      </c>
      <c r="F24" s="35">
        <f t="shared" si="18"/>
        <v>-5969453.632</v>
      </c>
      <c r="G24" s="35">
        <f t="shared" si="18"/>
        <v>-7390613.424</v>
      </c>
      <c r="H24" s="35">
        <f t="shared" si="18"/>
        <v>-9164185.893</v>
      </c>
      <c r="I24" s="35">
        <f t="shared" si="18"/>
        <v>-11381107.79</v>
      </c>
      <c r="J24" s="35">
        <f t="shared" si="18"/>
        <v>-14156639.49</v>
      </c>
      <c r="K24" s="35">
        <f t="shared" si="18"/>
        <v>-17637070.56</v>
      </c>
      <c r="L24" s="35">
        <f t="shared" si="18"/>
        <v>-22008318.81</v>
      </c>
      <c r="M24" s="35">
        <f t="shared" si="18"/>
        <v>-27506966.94</v>
      </c>
      <c r="N24" s="35">
        <f t="shared" si="18"/>
        <v>-34434440.01</v>
      </c>
      <c r="O24" s="36">
        <f t="shared" si="18"/>
        <v>-43175231.59</v>
      </c>
    </row>
    <row r="25">
      <c r="A25" s="23" t="s">
        <v>24</v>
      </c>
      <c r="B25" s="22">
        <v>0.2</v>
      </c>
      <c r="C25" s="23"/>
      <c r="D25" s="24">
        <f t="shared" ref="D25:O25" si="19">$B25</f>
        <v>0.2</v>
      </c>
      <c r="E25" s="24">
        <f t="shared" si="19"/>
        <v>0.2</v>
      </c>
      <c r="F25" s="24">
        <f t="shared" si="19"/>
        <v>0.2</v>
      </c>
      <c r="G25" s="24">
        <f t="shared" si="19"/>
        <v>0.2</v>
      </c>
      <c r="H25" s="24">
        <f t="shared" si="19"/>
        <v>0.2</v>
      </c>
      <c r="I25" s="24">
        <f t="shared" si="19"/>
        <v>0.2</v>
      </c>
      <c r="J25" s="24">
        <f t="shared" si="19"/>
        <v>0.2</v>
      </c>
      <c r="K25" s="24">
        <f t="shared" si="19"/>
        <v>0.2</v>
      </c>
      <c r="L25" s="24">
        <f t="shared" si="19"/>
        <v>0.2</v>
      </c>
      <c r="M25" s="24">
        <f t="shared" si="19"/>
        <v>0.2</v>
      </c>
      <c r="N25" s="24">
        <f t="shared" si="19"/>
        <v>0.2</v>
      </c>
      <c r="O25" s="25">
        <f t="shared" si="19"/>
        <v>0.2</v>
      </c>
    </row>
    <row r="26">
      <c r="A26" s="37" t="s">
        <v>25</v>
      </c>
      <c r="B26" s="23"/>
      <c r="C26" s="23"/>
      <c r="D26" s="24">
        <f t="shared" ref="D26:O26" si="20">D25/(D25+1)</f>
        <v>0.1666666667</v>
      </c>
      <c r="E26" s="24">
        <f t="shared" si="20"/>
        <v>0.1666666667</v>
      </c>
      <c r="F26" s="24">
        <f t="shared" si="20"/>
        <v>0.1666666667</v>
      </c>
      <c r="G26" s="24">
        <f t="shared" si="20"/>
        <v>0.1666666667</v>
      </c>
      <c r="H26" s="24">
        <f t="shared" si="20"/>
        <v>0.1666666667</v>
      </c>
      <c r="I26" s="24">
        <f t="shared" si="20"/>
        <v>0.1666666667</v>
      </c>
      <c r="J26" s="24">
        <f t="shared" si="20"/>
        <v>0.1666666667</v>
      </c>
      <c r="K26" s="24">
        <f t="shared" si="20"/>
        <v>0.1666666667</v>
      </c>
      <c r="L26" s="24">
        <f t="shared" si="20"/>
        <v>0.1666666667</v>
      </c>
      <c r="M26" s="24">
        <f t="shared" si="20"/>
        <v>0.1666666667</v>
      </c>
      <c r="N26" s="24">
        <f t="shared" si="20"/>
        <v>0.1666666667</v>
      </c>
      <c r="O26" s="25">
        <f t="shared" si="20"/>
        <v>0.1666666667</v>
      </c>
    </row>
    <row r="27">
      <c r="A27" s="38" t="s">
        <v>26</v>
      </c>
      <c r="B27" s="19"/>
      <c r="C27" s="19"/>
      <c r="D27" s="39">
        <f t="shared" ref="D27:O27" si="21">-D6*(1-D26)</f>
        <v>-3702791.077</v>
      </c>
      <c r="E27" s="39">
        <f t="shared" si="21"/>
        <v>-4576776.092</v>
      </c>
      <c r="F27" s="39">
        <f t="shared" si="21"/>
        <v>-5665586.151</v>
      </c>
      <c r="G27" s="39">
        <f t="shared" si="21"/>
        <v>-7024194.673</v>
      </c>
      <c r="H27" s="39">
        <f t="shared" si="21"/>
        <v>-8722172.287</v>
      </c>
      <c r="I27" s="39">
        <f t="shared" si="21"/>
        <v>-10847687.03</v>
      </c>
      <c r="J27" s="39">
        <f t="shared" si="21"/>
        <v>-13512628.8</v>
      </c>
      <c r="K27" s="39">
        <f t="shared" si="21"/>
        <v>-16859180.24</v>
      </c>
      <c r="L27" s="39">
        <f t="shared" si="21"/>
        <v>-21068249.67</v>
      </c>
      <c r="M27" s="39">
        <f t="shared" si="21"/>
        <v>-26370303</v>
      </c>
      <c r="N27" s="39">
        <f t="shared" si="21"/>
        <v>-33059288.02</v>
      </c>
      <c r="O27" s="40">
        <f t="shared" si="21"/>
        <v>-41510547.37</v>
      </c>
    </row>
    <row r="28">
      <c r="A28" s="23" t="s">
        <v>27</v>
      </c>
      <c r="B28" s="22">
        <v>0.3</v>
      </c>
      <c r="C28" s="23"/>
      <c r="D28" s="24">
        <f t="shared" ref="D28:O28" si="22">$B28</f>
        <v>0.3</v>
      </c>
      <c r="E28" s="24">
        <f t="shared" si="22"/>
        <v>0.3</v>
      </c>
      <c r="F28" s="24">
        <f t="shared" si="22"/>
        <v>0.3</v>
      </c>
      <c r="G28" s="24">
        <f t="shared" si="22"/>
        <v>0.3</v>
      </c>
      <c r="H28" s="24">
        <f t="shared" si="22"/>
        <v>0.3</v>
      </c>
      <c r="I28" s="24">
        <f t="shared" si="22"/>
        <v>0.3</v>
      </c>
      <c r="J28" s="24">
        <f t="shared" si="22"/>
        <v>0.3</v>
      </c>
      <c r="K28" s="24">
        <f t="shared" si="22"/>
        <v>0.3</v>
      </c>
      <c r="L28" s="24">
        <f t="shared" si="22"/>
        <v>0.3</v>
      </c>
      <c r="M28" s="24">
        <f t="shared" si="22"/>
        <v>0.3</v>
      </c>
      <c r="N28" s="24">
        <f t="shared" si="22"/>
        <v>0.3</v>
      </c>
      <c r="O28" s="25">
        <f t="shared" si="22"/>
        <v>0.3</v>
      </c>
    </row>
    <row r="29">
      <c r="A29" s="41" t="s">
        <v>28</v>
      </c>
      <c r="B29" s="42">
        <v>0.0219</v>
      </c>
      <c r="C29" s="41"/>
      <c r="D29" s="43">
        <f t="shared" ref="D29:O29" si="23">$B29</f>
        <v>0.0219</v>
      </c>
      <c r="E29" s="43">
        <f t="shared" si="23"/>
        <v>0.0219</v>
      </c>
      <c r="F29" s="43">
        <f t="shared" si="23"/>
        <v>0.0219</v>
      </c>
      <c r="G29" s="43">
        <f t="shared" si="23"/>
        <v>0.0219</v>
      </c>
      <c r="H29" s="43">
        <f t="shared" si="23"/>
        <v>0.0219</v>
      </c>
      <c r="I29" s="43">
        <f t="shared" si="23"/>
        <v>0.0219</v>
      </c>
      <c r="J29" s="43">
        <f t="shared" si="23"/>
        <v>0.0219</v>
      </c>
      <c r="K29" s="43">
        <f t="shared" si="23"/>
        <v>0.0219</v>
      </c>
      <c r="L29" s="43">
        <f t="shared" si="23"/>
        <v>0.0219</v>
      </c>
      <c r="M29" s="43">
        <f t="shared" si="23"/>
        <v>0.0219</v>
      </c>
      <c r="N29" s="43">
        <f t="shared" si="23"/>
        <v>0.0219</v>
      </c>
      <c r="O29" s="44">
        <f t="shared" si="23"/>
        <v>0.0219</v>
      </c>
    </row>
    <row r="30">
      <c r="A30" s="38" t="s">
        <v>29</v>
      </c>
      <c r="B30" s="19"/>
      <c r="C30" s="19"/>
      <c r="D30" s="39">
        <f t="shared" ref="D30:O30" si="24">-D6*D28*D29</f>
        <v>-29192.80485</v>
      </c>
      <c r="E30" s="39">
        <f t="shared" si="24"/>
        <v>-36083.30271</v>
      </c>
      <c r="F30" s="39">
        <f t="shared" si="24"/>
        <v>-44667.48121</v>
      </c>
      <c r="G30" s="39">
        <f t="shared" si="24"/>
        <v>-55378.7508</v>
      </c>
      <c r="H30" s="39">
        <f t="shared" si="24"/>
        <v>-68765.60631</v>
      </c>
      <c r="I30" s="39">
        <f t="shared" si="24"/>
        <v>-85523.16453</v>
      </c>
      <c r="J30" s="39">
        <f t="shared" si="24"/>
        <v>-106533.5655</v>
      </c>
      <c r="K30" s="39">
        <f t="shared" si="24"/>
        <v>-132917.777</v>
      </c>
      <c r="L30" s="39">
        <f t="shared" si="24"/>
        <v>-166102.0804</v>
      </c>
      <c r="M30" s="39">
        <f t="shared" si="24"/>
        <v>-207903.4689</v>
      </c>
      <c r="N30" s="39">
        <f t="shared" si="24"/>
        <v>-260639.4268</v>
      </c>
      <c r="O30" s="40">
        <f t="shared" si="24"/>
        <v>-327269.1555</v>
      </c>
    </row>
    <row r="31">
      <c r="A31" s="41" t="s">
        <v>30</v>
      </c>
      <c r="B31" s="42">
        <v>0.0</v>
      </c>
      <c r="C31" s="41"/>
      <c r="D31" s="43">
        <f t="shared" ref="D31:O31" si="25">$B31</f>
        <v>0</v>
      </c>
      <c r="E31" s="43">
        <f t="shared" si="25"/>
        <v>0</v>
      </c>
      <c r="F31" s="43">
        <f t="shared" si="25"/>
        <v>0</v>
      </c>
      <c r="G31" s="43">
        <f t="shared" si="25"/>
        <v>0</v>
      </c>
      <c r="H31" s="43">
        <f t="shared" si="25"/>
        <v>0</v>
      </c>
      <c r="I31" s="43">
        <f t="shared" si="25"/>
        <v>0</v>
      </c>
      <c r="J31" s="43">
        <f t="shared" si="25"/>
        <v>0</v>
      </c>
      <c r="K31" s="43">
        <f t="shared" si="25"/>
        <v>0</v>
      </c>
      <c r="L31" s="43">
        <f t="shared" si="25"/>
        <v>0</v>
      </c>
      <c r="M31" s="43">
        <f t="shared" si="25"/>
        <v>0</v>
      </c>
      <c r="N31" s="43">
        <f t="shared" si="25"/>
        <v>0</v>
      </c>
      <c r="O31" s="44">
        <f t="shared" si="25"/>
        <v>0</v>
      </c>
    </row>
    <row r="32">
      <c r="A32" s="45" t="s">
        <v>31</v>
      </c>
      <c r="B32" s="19"/>
      <c r="C32" s="46"/>
      <c r="D32" s="39">
        <f t="shared" ref="D32:O32" si="26">-D6*D31</f>
        <v>0</v>
      </c>
      <c r="E32" s="39">
        <f t="shared" si="26"/>
        <v>0</v>
      </c>
      <c r="F32" s="39">
        <f t="shared" si="26"/>
        <v>0</v>
      </c>
      <c r="G32" s="39">
        <f t="shared" si="26"/>
        <v>0</v>
      </c>
      <c r="H32" s="39">
        <f t="shared" si="26"/>
        <v>0</v>
      </c>
      <c r="I32" s="39">
        <f t="shared" si="26"/>
        <v>0</v>
      </c>
      <c r="J32" s="39">
        <f t="shared" si="26"/>
        <v>0</v>
      </c>
      <c r="K32" s="39">
        <f t="shared" si="26"/>
        <v>0</v>
      </c>
      <c r="L32" s="39">
        <f t="shared" si="26"/>
        <v>0</v>
      </c>
      <c r="M32" s="39">
        <f t="shared" si="26"/>
        <v>0</v>
      </c>
      <c r="N32" s="39">
        <f t="shared" si="26"/>
        <v>0</v>
      </c>
      <c r="O32" s="40">
        <f t="shared" si="26"/>
        <v>0</v>
      </c>
    </row>
    <row r="33">
      <c r="A33" s="19" t="s">
        <v>32</v>
      </c>
      <c r="B33" s="20">
        <v>800.0</v>
      </c>
      <c r="C33" s="19"/>
      <c r="D33" s="20">
        <f t="shared" ref="D33:O33" si="27">$B33</f>
        <v>800</v>
      </c>
      <c r="E33" s="20">
        <f t="shared" si="27"/>
        <v>800</v>
      </c>
      <c r="F33" s="20">
        <f t="shared" si="27"/>
        <v>800</v>
      </c>
      <c r="G33" s="20">
        <f t="shared" si="27"/>
        <v>800</v>
      </c>
      <c r="H33" s="20">
        <f t="shared" si="27"/>
        <v>800</v>
      </c>
      <c r="I33" s="20">
        <f t="shared" si="27"/>
        <v>800</v>
      </c>
      <c r="J33" s="20">
        <f t="shared" si="27"/>
        <v>800</v>
      </c>
      <c r="K33" s="20">
        <f t="shared" si="27"/>
        <v>800</v>
      </c>
      <c r="L33" s="20">
        <f t="shared" si="27"/>
        <v>800</v>
      </c>
      <c r="M33" s="20">
        <f t="shared" si="27"/>
        <v>800</v>
      </c>
      <c r="N33" s="20">
        <f t="shared" si="27"/>
        <v>800</v>
      </c>
      <c r="O33" s="21">
        <f t="shared" si="27"/>
        <v>800</v>
      </c>
    </row>
    <row r="34">
      <c r="A34" s="19" t="s">
        <v>33</v>
      </c>
      <c r="B34" s="19"/>
      <c r="C34" s="19"/>
      <c r="D34" s="20">
        <f t="shared" ref="D34:O34" si="28">-D32/D20</f>
        <v>0</v>
      </c>
      <c r="E34" s="20">
        <f t="shared" si="28"/>
        <v>0</v>
      </c>
      <c r="F34" s="20">
        <f t="shared" si="28"/>
        <v>0</v>
      </c>
      <c r="G34" s="20">
        <f t="shared" si="28"/>
        <v>0</v>
      </c>
      <c r="H34" s="20">
        <f t="shared" si="28"/>
        <v>0</v>
      </c>
      <c r="I34" s="20">
        <f t="shared" si="28"/>
        <v>0</v>
      </c>
      <c r="J34" s="20">
        <f t="shared" si="28"/>
        <v>0</v>
      </c>
      <c r="K34" s="20">
        <f t="shared" si="28"/>
        <v>0</v>
      </c>
      <c r="L34" s="20">
        <f t="shared" si="28"/>
        <v>0</v>
      </c>
      <c r="M34" s="20">
        <f t="shared" si="28"/>
        <v>0</v>
      </c>
      <c r="N34" s="20">
        <f t="shared" si="28"/>
        <v>0</v>
      </c>
      <c r="O34" s="21">
        <f t="shared" si="28"/>
        <v>0</v>
      </c>
    </row>
    <row r="35">
      <c r="A35" s="45" t="s">
        <v>34</v>
      </c>
      <c r="B35" s="19"/>
      <c r="C35" s="19"/>
      <c r="D35" s="39">
        <f t="shared" ref="D35:O35" si="29">-D33*D34</f>
        <v>0</v>
      </c>
      <c r="E35" s="39">
        <f t="shared" si="29"/>
        <v>0</v>
      </c>
      <c r="F35" s="39">
        <f t="shared" si="29"/>
        <v>0</v>
      </c>
      <c r="G35" s="39">
        <f t="shared" si="29"/>
        <v>0</v>
      </c>
      <c r="H35" s="39">
        <f t="shared" si="29"/>
        <v>0</v>
      </c>
      <c r="I35" s="39">
        <f t="shared" si="29"/>
        <v>0</v>
      </c>
      <c r="J35" s="39">
        <f t="shared" si="29"/>
        <v>0</v>
      </c>
      <c r="K35" s="39">
        <f t="shared" si="29"/>
        <v>0</v>
      </c>
      <c r="L35" s="39">
        <f t="shared" si="29"/>
        <v>0</v>
      </c>
      <c r="M35" s="39">
        <f t="shared" si="29"/>
        <v>0</v>
      </c>
      <c r="N35" s="39">
        <f t="shared" si="29"/>
        <v>0</v>
      </c>
      <c r="O35" s="40">
        <f t="shared" si="29"/>
        <v>0</v>
      </c>
    </row>
    <row r="36">
      <c r="A36" s="38" t="s">
        <v>35</v>
      </c>
      <c r="B36" s="39"/>
      <c r="C36" s="39">
        <f>-C12</f>
        <v>0</v>
      </c>
      <c r="D36" s="39">
        <f t="shared" ref="D36:O36" si="30">-D9</f>
        <v>-180000</v>
      </c>
      <c r="E36" s="39">
        <f t="shared" si="30"/>
        <v>-216000</v>
      </c>
      <c r="F36" s="39">
        <f t="shared" si="30"/>
        <v>-259200</v>
      </c>
      <c r="G36" s="39">
        <f t="shared" si="30"/>
        <v>-311040</v>
      </c>
      <c r="H36" s="39">
        <f t="shared" si="30"/>
        <v>-373248</v>
      </c>
      <c r="I36" s="39">
        <f t="shared" si="30"/>
        <v>-447897.6</v>
      </c>
      <c r="J36" s="39">
        <f t="shared" si="30"/>
        <v>-537477.12</v>
      </c>
      <c r="K36" s="39">
        <f t="shared" si="30"/>
        <v>-644972.544</v>
      </c>
      <c r="L36" s="39">
        <f t="shared" si="30"/>
        <v>-773967.0528</v>
      </c>
      <c r="M36" s="39">
        <f t="shared" si="30"/>
        <v>-928760.4634</v>
      </c>
      <c r="N36" s="39">
        <f t="shared" si="30"/>
        <v>-1114512.556</v>
      </c>
      <c r="O36" s="40">
        <f t="shared" si="30"/>
        <v>-1337415.067</v>
      </c>
    </row>
    <row r="37">
      <c r="A37" s="47" t="s">
        <v>36</v>
      </c>
      <c r="B37" s="47"/>
      <c r="C37" s="48">
        <f t="shared" ref="C37:O37" si="31">C6+C24</f>
        <v>0</v>
      </c>
      <c r="D37" s="48">
        <f t="shared" si="31"/>
        <v>531365.4105</v>
      </c>
      <c r="E37" s="48">
        <f t="shared" si="31"/>
        <v>663271.9157</v>
      </c>
      <c r="F37" s="48">
        <f t="shared" si="31"/>
        <v>829249.7489</v>
      </c>
      <c r="G37" s="48">
        <f t="shared" si="31"/>
        <v>1038420.184</v>
      </c>
      <c r="H37" s="48">
        <f t="shared" si="31"/>
        <v>1302420.851</v>
      </c>
      <c r="I37" s="48">
        <f t="shared" si="31"/>
        <v>1636116.641</v>
      </c>
      <c r="J37" s="48">
        <f t="shared" si="31"/>
        <v>2058515.075</v>
      </c>
      <c r="K37" s="48">
        <f t="shared" si="31"/>
        <v>2593945.727</v>
      </c>
      <c r="L37" s="48">
        <f t="shared" si="31"/>
        <v>3273580.801</v>
      </c>
      <c r="M37" s="48">
        <f t="shared" si="31"/>
        <v>4137396.669</v>
      </c>
      <c r="N37" s="48">
        <f t="shared" si="31"/>
        <v>5236705.622</v>
      </c>
      <c r="O37" s="49">
        <f t="shared" si="31"/>
        <v>6637425.251</v>
      </c>
    </row>
    <row r="38">
      <c r="A38" s="23" t="s">
        <v>37</v>
      </c>
      <c r="B38" s="23"/>
      <c r="C38" s="23" t="str">
        <f t="shared" ref="C38:O38" si="32">IFERROR(C37/C$6,"-")</f>
        <v>-</v>
      </c>
      <c r="D38" s="24">
        <f t="shared" si="32"/>
        <v>0.1195866846</v>
      </c>
      <c r="E38" s="24">
        <f t="shared" si="32"/>
        <v>0.1207676726</v>
      </c>
      <c r="F38" s="24">
        <f t="shared" si="32"/>
        <v>0.12197175</v>
      </c>
      <c r="G38" s="24">
        <f t="shared" si="32"/>
        <v>0.1231956393</v>
      </c>
      <c r="H38" s="24">
        <f t="shared" si="32"/>
        <v>0.1244358256</v>
      </c>
      <c r="I38" s="24">
        <f t="shared" si="32"/>
        <v>0.1256885943</v>
      </c>
      <c r="J38" s="24">
        <f t="shared" si="32"/>
        <v>0.1269500742</v>
      </c>
      <c r="K38" s="24">
        <f t="shared" si="32"/>
        <v>0.1282162839</v>
      </c>
      <c r="L38" s="24">
        <f t="shared" si="32"/>
        <v>0.1294831817</v>
      </c>
      <c r="M38" s="24">
        <f t="shared" si="32"/>
        <v>0.1307467175</v>
      </c>
      <c r="N38" s="24">
        <f t="shared" si="32"/>
        <v>0.1320028837</v>
      </c>
      <c r="O38" s="25">
        <f t="shared" si="32"/>
        <v>0.1332477662</v>
      </c>
    </row>
    <row r="39">
      <c r="A39" s="33" t="s">
        <v>38</v>
      </c>
      <c r="B39" s="34"/>
      <c r="C39" s="35">
        <f t="shared" ref="C39:O39" si="33">SUM(C40,C45,C46)</f>
        <v>0</v>
      </c>
      <c r="D39" s="35">
        <f t="shared" si="33"/>
        <v>-40000</v>
      </c>
      <c r="E39" s="35">
        <f t="shared" si="33"/>
        <v>-40000</v>
      </c>
      <c r="F39" s="35">
        <f t="shared" si="33"/>
        <v>-60000</v>
      </c>
      <c r="G39" s="35">
        <f t="shared" si="33"/>
        <v>-88000</v>
      </c>
      <c r="H39" s="35">
        <f t="shared" si="33"/>
        <v>-108000</v>
      </c>
      <c r="I39" s="35">
        <f t="shared" si="33"/>
        <v>-128000</v>
      </c>
      <c r="J39" s="35">
        <f t="shared" si="33"/>
        <v>-148000</v>
      </c>
      <c r="K39" s="35">
        <f t="shared" si="33"/>
        <v>-148000</v>
      </c>
      <c r="L39" s="35">
        <f t="shared" si="33"/>
        <v>-189000</v>
      </c>
      <c r="M39" s="35">
        <f t="shared" si="33"/>
        <v>-189000</v>
      </c>
      <c r="N39" s="35">
        <f t="shared" si="33"/>
        <v>-199000</v>
      </c>
      <c r="O39" s="36">
        <f t="shared" si="33"/>
        <v>-220000</v>
      </c>
    </row>
    <row r="40">
      <c r="A40" s="45" t="s">
        <v>39</v>
      </c>
      <c r="B40" s="19"/>
      <c r="C40" s="39">
        <f t="shared" ref="C40:O40" si="34">-C42*C43</f>
        <v>0</v>
      </c>
      <c r="D40" s="39">
        <f t="shared" si="34"/>
        <v>0</v>
      </c>
      <c r="E40" s="39">
        <f t="shared" si="34"/>
        <v>0</v>
      </c>
      <c r="F40" s="39">
        <f t="shared" si="34"/>
        <v>0</v>
      </c>
      <c r="G40" s="39">
        <f t="shared" si="34"/>
        <v>-28000</v>
      </c>
      <c r="H40" s="39">
        <f t="shared" si="34"/>
        <v>-28000</v>
      </c>
      <c r="I40" s="39">
        <f t="shared" si="34"/>
        <v>-28000</v>
      </c>
      <c r="J40" s="39">
        <f t="shared" si="34"/>
        <v>-28000</v>
      </c>
      <c r="K40" s="39">
        <f t="shared" si="34"/>
        <v>-28000</v>
      </c>
      <c r="L40" s="39">
        <f t="shared" si="34"/>
        <v>-49000</v>
      </c>
      <c r="M40" s="39">
        <f t="shared" si="34"/>
        <v>-49000</v>
      </c>
      <c r="N40" s="39">
        <f t="shared" si="34"/>
        <v>-49000</v>
      </c>
      <c r="O40" s="40">
        <f t="shared" si="34"/>
        <v>-70000</v>
      </c>
    </row>
    <row r="41">
      <c r="A41" s="46" t="s">
        <v>40</v>
      </c>
      <c r="B41" s="26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1"/>
    </row>
    <row r="42">
      <c r="A42" s="19" t="s">
        <v>41</v>
      </c>
      <c r="B42" s="19"/>
      <c r="C42" s="20"/>
      <c r="D42" s="26">
        <v>0.0</v>
      </c>
      <c r="E42" s="26">
        <v>0.0</v>
      </c>
      <c r="F42" s="26">
        <v>0.0</v>
      </c>
      <c r="G42" s="20">
        <f t="shared" ref="G42:K42" si="35">ROUNDUP(IFERROR(G19/G41,1),0)*40</f>
        <v>40</v>
      </c>
      <c r="H42" s="20">
        <f t="shared" si="35"/>
        <v>40</v>
      </c>
      <c r="I42" s="20">
        <f t="shared" si="35"/>
        <v>40</v>
      </c>
      <c r="J42" s="20">
        <f t="shared" si="35"/>
        <v>40</v>
      </c>
      <c r="K42" s="20">
        <f t="shared" si="35"/>
        <v>40</v>
      </c>
      <c r="L42" s="20">
        <f t="shared" ref="L42:N42" si="36">ROUNDUP(IFERROR(L19/L41,1),0)*70</f>
        <v>70</v>
      </c>
      <c r="M42" s="20">
        <f t="shared" si="36"/>
        <v>70</v>
      </c>
      <c r="N42" s="20">
        <f t="shared" si="36"/>
        <v>70</v>
      </c>
      <c r="O42" s="21">
        <f>ROUNDUP(IFERROR(O19/O41,1),0)*100</f>
        <v>100</v>
      </c>
    </row>
    <row r="43">
      <c r="A43" s="46" t="s">
        <v>42</v>
      </c>
      <c r="B43" s="26">
        <v>700.0</v>
      </c>
      <c r="C43" s="20">
        <f t="shared" ref="C43:O43" si="37">$B43</f>
        <v>700</v>
      </c>
      <c r="D43" s="20">
        <f t="shared" si="37"/>
        <v>700</v>
      </c>
      <c r="E43" s="20">
        <f t="shared" si="37"/>
        <v>700</v>
      </c>
      <c r="F43" s="20">
        <f t="shared" si="37"/>
        <v>700</v>
      </c>
      <c r="G43" s="20">
        <f t="shared" si="37"/>
        <v>700</v>
      </c>
      <c r="H43" s="20">
        <f t="shared" si="37"/>
        <v>700</v>
      </c>
      <c r="I43" s="20">
        <f t="shared" si="37"/>
        <v>700</v>
      </c>
      <c r="J43" s="20">
        <f t="shared" si="37"/>
        <v>700</v>
      </c>
      <c r="K43" s="20">
        <f t="shared" si="37"/>
        <v>700</v>
      </c>
      <c r="L43" s="20">
        <f t="shared" si="37"/>
        <v>700</v>
      </c>
      <c r="M43" s="20">
        <f t="shared" si="37"/>
        <v>700</v>
      </c>
      <c r="N43" s="20">
        <f t="shared" si="37"/>
        <v>700</v>
      </c>
      <c r="O43" s="21">
        <f t="shared" si="37"/>
        <v>700</v>
      </c>
    </row>
    <row r="44">
      <c r="A44" s="19" t="s">
        <v>43</v>
      </c>
      <c r="B44" s="20">
        <f>-(0+2*0+0)</f>
        <v>0</v>
      </c>
      <c r="C44" s="20">
        <f t="shared" ref="C44:O44" si="38">$B44</f>
        <v>0</v>
      </c>
      <c r="D44" s="20">
        <f t="shared" si="38"/>
        <v>0</v>
      </c>
      <c r="E44" s="20">
        <f t="shared" si="38"/>
        <v>0</v>
      </c>
      <c r="F44" s="20">
        <f t="shared" si="38"/>
        <v>0</v>
      </c>
      <c r="G44" s="20">
        <f t="shared" si="38"/>
        <v>0</v>
      </c>
      <c r="H44" s="20">
        <f t="shared" si="38"/>
        <v>0</v>
      </c>
      <c r="I44" s="20">
        <f t="shared" si="38"/>
        <v>0</v>
      </c>
      <c r="J44" s="20">
        <f t="shared" si="38"/>
        <v>0</v>
      </c>
      <c r="K44" s="20">
        <f t="shared" si="38"/>
        <v>0</v>
      </c>
      <c r="L44" s="20">
        <f t="shared" si="38"/>
        <v>0</v>
      </c>
      <c r="M44" s="20">
        <f t="shared" si="38"/>
        <v>0</v>
      </c>
      <c r="N44" s="20">
        <f t="shared" si="38"/>
        <v>0</v>
      </c>
      <c r="O44" s="21">
        <f t="shared" si="38"/>
        <v>0</v>
      </c>
    </row>
    <row r="45">
      <c r="A45" s="45" t="s">
        <v>44</v>
      </c>
      <c r="B45" s="39">
        <f t="shared" ref="B45:O45" si="39">B44</f>
        <v>0</v>
      </c>
      <c r="C45" s="39">
        <f t="shared" si="39"/>
        <v>0</v>
      </c>
      <c r="D45" s="39">
        <f t="shared" si="39"/>
        <v>0</v>
      </c>
      <c r="E45" s="39">
        <f t="shared" si="39"/>
        <v>0</v>
      </c>
      <c r="F45" s="39">
        <f t="shared" si="39"/>
        <v>0</v>
      </c>
      <c r="G45" s="39">
        <f t="shared" si="39"/>
        <v>0</v>
      </c>
      <c r="H45" s="39">
        <f t="shared" si="39"/>
        <v>0</v>
      </c>
      <c r="I45" s="39">
        <f t="shared" si="39"/>
        <v>0</v>
      </c>
      <c r="J45" s="39">
        <f t="shared" si="39"/>
        <v>0</v>
      </c>
      <c r="K45" s="39">
        <f t="shared" si="39"/>
        <v>0</v>
      </c>
      <c r="L45" s="39">
        <f t="shared" si="39"/>
        <v>0</v>
      </c>
      <c r="M45" s="39">
        <f t="shared" si="39"/>
        <v>0</v>
      </c>
      <c r="N45" s="39">
        <f t="shared" si="39"/>
        <v>0</v>
      </c>
      <c r="O45" s="40">
        <f t="shared" si="39"/>
        <v>0</v>
      </c>
    </row>
    <row r="46">
      <c r="A46" s="45" t="s">
        <v>45</v>
      </c>
      <c r="B46" s="50">
        <v>40000.0</v>
      </c>
      <c r="C46" s="50">
        <v>0.0</v>
      </c>
      <c r="D46" s="39">
        <f t="shared" ref="D46:E46" si="40">-$B46</f>
        <v>-40000</v>
      </c>
      <c r="E46" s="39">
        <f t="shared" si="40"/>
        <v>-40000</v>
      </c>
      <c r="F46" s="50">
        <v>-60000.0</v>
      </c>
      <c r="G46" s="50">
        <v>-60000.0</v>
      </c>
      <c r="H46" s="50">
        <v>-80000.0</v>
      </c>
      <c r="I46" s="50">
        <v>-100000.0</v>
      </c>
      <c r="J46" s="50">
        <v>-120000.0</v>
      </c>
      <c r="K46" s="50">
        <v>-120000.0</v>
      </c>
      <c r="L46" s="50">
        <v>-140000.0</v>
      </c>
      <c r="M46" s="50">
        <v>-140000.0</v>
      </c>
      <c r="N46" s="50">
        <v>-150000.0</v>
      </c>
      <c r="O46" s="51">
        <v>-150000.0</v>
      </c>
    </row>
    <row r="47">
      <c r="A47" s="47" t="s">
        <v>46</v>
      </c>
      <c r="B47" s="52"/>
      <c r="C47" s="48">
        <f t="shared" ref="C47:O47" si="41">C37+C39</f>
        <v>0</v>
      </c>
      <c r="D47" s="48">
        <f t="shared" si="41"/>
        <v>491365.4105</v>
      </c>
      <c r="E47" s="48">
        <f t="shared" si="41"/>
        <v>623271.9157</v>
      </c>
      <c r="F47" s="48">
        <f t="shared" si="41"/>
        <v>769249.7489</v>
      </c>
      <c r="G47" s="48">
        <f t="shared" si="41"/>
        <v>950420.1838</v>
      </c>
      <c r="H47" s="48">
        <f t="shared" si="41"/>
        <v>1194420.851</v>
      </c>
      <c r="I47" s="48">
        <f t="shared" si="41"/>
        <v>1508116.641</v>
      </c>
      <c r="J47" s="48">
        <f t="shared" si="41"/>
        <v>1910515.075</v>
      </c>
      <c r="K47" s="48">
        <f t="shared" si="41"/>
        <v>2445945.727</v>
      </c>
      <c r="L47" s="48">
        <f t="shared" si="41"/>
        <v>3084580.801</v>
      </c>
      <c r="M47" s="48">
        <f t="shared" si="41"/>
        <v>3948396.669</v>
      </c>
      <c r="N47" s="48">
        <f t="shared" si="41"/>
        <v>5037705.622</v>
      </c>
      <c r="O47" s="49">
        <f t="shared" si="41"/>
        <v>6417425.251</v>
      </c>
    </row>
    <row r="48">
      <c r="A48" s="19" t="s">
        <v>47</v>
      </c>
      <c r="B48" s="19"/>
      <c r="C48" s="23" t="str">
        <f t="shared" ref="C48:O48" si="42">IFERROR(C47/C$6,"-")</f>
        <v>-</v>
      </c>
      <c r="D48" s="24">
        <f t="shared" si="42"/>
        <v>0.1105844664</v>
      </c>
      <c r="E48" s="24">
        <f t="shared" si="42"/>
        <v>0.1134845255</v>
      </c>
      <c r="F48" s="24">
        <f t="shared" si="42"/>
        <v>0.1131465378</v>
      </c>
      <c r="G48" s="24">
        <f t="shared" si="42"/>
        <v>0.1127555338</v>
      </c>
      <c r="H48" s="24">
        <f t="shared" si="42"/>
        <v>0.1141172952</v>
      </c>
      <c r="I48" s="24">
        <f t="shared" si="42"/>
        <v>0.1158554689</v>
      </c>
      <c r="J48" s="24">
        <f t="shared" si="42"/>
        <v>0.11782281</v>
      </c>
      <c r="K48" s="24">
        <f t="shared" si="42"/>
        <v>0.1209007838</v>
      </c>
      <c r="L48" s="24">
        <f t="shared" si="42"/>
        <v>0.1220074777</v>
      </c>
      <c r="M48" s="24">
        <f t="shared" si="42"/>
        <v>0.1247740899</v>
      </c>
      <c r="N48" s="24">
        <f t="shared" si="42"/>
        <v>0.1269866434</v>
      </c>
      <c r="O48" s="25">
        <f t="shared" si="42"/>
        <v>0.128831218</v>
      </c>
    </row>
    <row r="49">
      <c r="A49" s="33" t="s">
        <v>48</v>
      </c>
      <c r="B49" s="34"/>
      <c r="C49" s="35">
        <f t="shared" ref="C49:O49" si="43">SUM(C50,C90,C91,C92)</f>
        <v>0</v>
      </c>
      <c r="D49" s="35">
        <f t="shared" si="43"/>
        <v>-35200</v>
      </c>
      <c r="E49" s="35">
        <f t="shared" si="43"/>
        <v>-200920</v>
      </c>
      <c r="F49" s="35">
        <f t="shared" si="43"/>
        <v>-283200</v>
      </c>
      <c r="G49" s="35">
        <f t="shared" si="43"/>
        <v>-331840</v>
      </c>
      <c r="H49" s="35">
        <f t="shared" si="43"/>
        <v>-380480</v>
      </c>
      <c r="I49" s="35">
        <f t="shared" si="43"/>
        <v>-502760</v>
      </c>
      <c r="J49" s="35">
        <f t="shared" si="43"/>
        <v>-600040</v>
      </c>
      <c r="K49" s="35">
        <f t="shared" si="43"/>
        <v>-697320</v>
      </c>
      <c r="L49" s="35">
        <f t="shared" si="43"/>
        <v>-848240</v>
      </c>
      <c r="M49" s="35">
        <f t="shared" si="43"/>
        <v>-945520</v>
      </c>
      <c r="N49" s="35">
        <f t="shared" si="43"/>
        <v>-1193720</v>
      </c>
      <c r="O49" s="36">
        <f t="shared" si="43"/>
        <v>-1388280</v>
      </c>
    </row>
    <row r="50">
      <c r="A50" s="45" t="s">
        <v>49</v>
      </c>
      <c r="B50" s="50">
        <v>40000.0</v>
      </c>
      <c r="C50" s="50">
        <v>0.0</v>
      </c>
      <c r="D50" s="50">
        <v>-15200.0</v>
      </c>
      <c r="E50" s="50">
        <v>-30000.0</v>
      </c>
      <c r="F50" s="50">
        <v>-30000.0</v>
      </c>
      <c r="G50" s="50">
        <v>-30000.0</v>
      </c>
      <c r="H50" s="50">
        <v>-30000.0</v>
      </c>
      <c r="I50" s="50">
        <v>-50000.0</v>
      </c>
      <c r="J50" s="50">
        <v>-50000.0</v>
      </c>
      <c r="K50" s="50">
        <v>-50000.0</v>
      </c>
      <c r="L50" s="50">
        <v>-50000.0</v>
      </c>
      <c r="M50" s="50">
        <v>-50000.0</v>
      </c>
      <c r="N50" s="50">
        <v>-50000.0</v>
      </c>
      <c r="O50" s="50">
        <v>-50000.0</v>
      </c>
    </row>
    <row r="51">
      <c r="A51" s="19" t="s">
        <v>50</v>
      </c>
      <c r="B51" s="19"/>
      <c r="C51" s="20">
        <f t="shared" ref="C51:O51" si="44">SUM(C52:C61)</f>
        <v>0</v>
      </c>
      <c r="D51" s="20">
        <f t="shared" si="44"/>
        <v>0</v>
      </c>
      <c r="E51" s="20">
        <f t="shared" si="44"/>
        <v>3</v>
      </c>
      <c r="F51" s="20">
        <f t="shared" si="44"/>
        <v>5</v>
      </c>
      <c r="G51" s="20">
        <f t="shared" si="44"/>
        <v>6</v>
      </c>
      <c r="H51" s="20">
        <f t="shared" si="44"/>
        <v>7</v>
      </c>
      <c r="I51" s="20">
        <f t="shared" si="44"/>
        <v>9</v>
      </c>
      <c r="J51" s="20">
        <f t="shared" si="44"/>
        <v>11</v>
      </c>
      <c r="K51" s="20">
        <f t="shared" si="44"/>
        <v>13</v>
      </c>
      <c r="L51" s="20">
        <f t="shared" si="44"/>
        <v>16</v>
      </c>
      <c r="M51" s="20">
        <f t="shared" si="44"/>
        <v>18</v>
      </c>
      <c r="N51" s="20">
        <f t="shared" si="44"/>
        <v>23</v>
      </c>
      <c r="O51" s="21">
        <f t="shared" si="44"/>
        <v>27</v>
      </c>
    </row>
    <row r="52">
      <c r="A52" s="19" t="s">
        <v>51</v>
      </c>
      <c r="B52" s="26"/>
      <c r="C52" s="20">
        <f t="shared" ref="C52:O52" si="45">-$B52</f>
        <v>0</v>
      </c>
      <c r="D52" s="20">
        <f t="shared" si="45"/>
        <v>0</v>
      </c>
      <c r="E52" s="20">
        <f t="shared" si="45"/>
        <v>0</v>
      </c>
      <c r="F52" s="20">
        <f t="shared" si="45"/>
        <v>0</v>
      </c>
      <c r="G52" s="20">
        <f t="shared" si="45"/>
        <v>0</v>
      </c>
      <c r="H52" s="20">
        <f t="shared" si="45"/>
        <v>0</v>
      </c>
      <c r="I52" s="20">
        <f t="shared" si="45"/>
        <v>0</v>
      </c>
      <c r="J52" s="20">
        <f t="shared" si="45"/>
        <v>0</v>
      </c>
      <c r="K52" s="20">
        <f t="shared" si="45"/>
        <v>0</v>
      </c>
      <c r="L52" s="20">
        <f t="shared" si="45"/>
        <v>0</v>
      </c>
      <c r="M52" s="20">
        <f t="shared" si="45"/>
        <v>0</v>
      </c>
      <c r="N52" s="20">
        <f t="shared" si="45"/>
        <v>0</v>
      </c>
      <c r="O52" s="21">
        <f t="shared" si="45"/>
        <v>0</v>
      </c>
    </row>
    <row r="53">
      <c r="A53" s="19" t="s">
        <v>52</v>
      </c>
      <c r="B53" s="20"/>
      <c r="C53" s="20">
        <f t="shared" ref="C53:O53" si="46">-$B53</f>
        <v>0</v>
      </c>
      <c r="D53" s="20">
        <f t="shared" si="46"/>
        <v>0</v>
      </c>
      <c r="E53" s="20">
        <f t="shared" si="46"/>
        <v>0</v>
      </c>
      <c r="F53" s="20">
        <f t="shared" si="46"/>
        <v>0</v>
      </c>
      <c r="G53" s="20">
        <f t="shared" si="46"/>
        <v>0</v>
      </c>
      <c r="H53" s="20">
        <f t="shared" si="46"/>
        <v>0</v>
      </c>
      <c r="I53" s="20">
        <f t="shared" si="46"/>
        <v>0</v>
      </c>
      <c r="J53" s="20">
        <f t="shared" si="46"/>
        <v>0</v>
      </c>
      <c r="K53" s="20">
        <f t="shared" si="46"/>
        <v>0</v>
      </c>
      <c r="L53" s="20">
        <f t="shared" si="46"/>
        <v>0</v>
      </c>
      <c r="M53" s="20">
        <f t="shared" si="46"/>
        <v>0</v>
      </c>
      <c r="N53" s="20">
        <f t="shared" si="46"/>
        <v>0</v>
      </c>
      <c r="O53" s="21">
        <f t="shared" si="46"/>
        <v>0</v>
      </c>
    </row>
    <row r="54">
      <c r="A54" s="19" t="s">
        <v>53</v>
      </c>
      <c r="B54" s="20"/>
      <c r="C54" s="20">
        <f t="shared" ref="C54:O54" si="47">-$B54</f>
        <v>0</v>
      </c>
      <c r="D54" s="20">
        <f t="shared" si="47"/>
        <v>0</v>
      </c>
      <c r="E54" s="20">
        <f t="shared" si="47"/>
        <v>0</v>
      </c>
      <c r="F54" s="20">
        <f t="shared" si="47"/>
        <v>0</v>
      </c>
      <c r="G54" s="20">
        <f t="shared" si="47"/>
        <v>0</v>
      </c>
      <c r="H54" s="20">
        <f t="shared" si="47"/>
        <v>0</v>
      </c>
      <c r="I54" s="20">
        <f t="shared" si="47"/>
        <v>0</v>
      </c>
      <c r="J54" s="20">
        <f t="shared" si="47"/>
        <v>0</v>
      </c>
      <c r="K54" s="20">
        <f t="shared" si="47"/>
        <v>0</v>
      </c>
      <c r="L54" s="20">
        <f t="shared" si="47"/>
        <v>0</v>
      </c>
      <c r="M54" s="20">
        <f t="shared" si="47"/>
        <v>0</v>
      </c>
      <c r="N54" s="20">
        <f t="shared" si="47"/>
        <v>0</v>
      </c>
      <c r="O54" s="21">
        <f t="shared" si="47"/>
        <v>0</v>
      </c>
    </row>
    <row r="55">
      <c r="A55" s="19" t="s">
        <v>54</v>
      </c>
      <c r="B55" s="20"/>
      <c r="C55" s="20">
        <f t="shared" ref="C55:C61" si="48">-$B55</f>
        <v>0</v>
      </c>
      <c r="D55" s="53">
        <v>0.0</v>
      </c>
      <c r="E55" s="53">
        <v>2.0</v>
      </c>
      <c r="F55" s="53">
        <v>3.0</v>
      </c>
      <c r="G55" s="53">
        <v>4.0</v>
      </c>
      <c r="H55" s="53">
        <v>5.0</v>
      </c>
      <c r="I55" s="53">
        <v>6.0</v>
      </c>
      <c r="J55" s="53">
        <v>8.0</v>
      </c>
      <c r="K55" s="53">
        <v>10.0</v>
      </c>
      <c r="L55" s="53">
        <v>12.0</v>
      </c>
      <c r="M55" s="53">
        <v>14.0</v>
      </c>
      <c r="N55" s="53">
        <v>18.0</v>
      </c>
      <c r="O55" s="54">
        <v>22.0</v>
      </c>
    </row>
    <row r="56">
      <c r="A56" s="46" t="s">
        <v>55</v>
      </c>
      <c r="B56" s="20"/>
      <c r="C56" s="20">
        <f t="shared" si="48"/>
        <v>0</v>
      </c>
      <c r="D56" s="53">
        <v>0.0</v>
      </c>
      <c r="E56" s="53">
        <v>1.0</v>
      </c>
      <c r="F56" s="53">
        <v>1.0</v>
      </c>
      <c r="G56" s="53">
        <v>1.0</v>
      </c>
      <c r="H56" s="53">
        <v>1.0</v>
      </c>
      <c r="I56" s="53">
        <v>2.0</v>
      </c>
      <c r="J56" s="53">
        <v>2.0</v>
      </c>
      <c r="K56" s="53">
        <v>2.0</v>
      </c>
      <c r="L56" s="53">
        <v>3.0</v>
      </c>
      <c r="M56" s="53">
        <v>3.0</v>
      </c>
      <c r="N56" s="53">
        <v>4.0</v>
      </c>
      <c r="O56" s="54">
        <v>4.0</v>
      </c>
    </row>
    <row r="57">
      <c r="A57" s="19" t="s">
        <v>56</v>
      </c>
      <c r="B57" s="20"/>
      <c r="C57" s="20">
        <f t="shared" si="48"/>
        <v>0</v>
      </c>
      <c r="D57" s="20">
        <f t="shared" ref="D57:O57" si="49">-$B57</f>
        <v>0</v>
      </c>
      <c r="E57" s="20">
        <f t="shared" si="49"/>
        <v>0</v>
      </c>
      <c r="F57" s="20">
        <f t="shared" si="49"/>
        <v>0</v>
      </c>
      <c r="G57" s="20">
        <f t="shared" si="49"/>
        <v>0</v>
      </c>
      <c r="H57" s="20">
        <f t="shared" si="49"/>
        <v>0</v>
      </c>
      <c r="I57" s="20">
        <f t="shared" si="49"/>
        <v>0</v>
      </c>
      <c r="J57" s="20">
        <f t="shared" si="49"/>
        <v>0</v>
      </c>
      <c r="K57" s="20">
        <f t="shared" si="49"/>
        <v>0</v>
      </c>
      <c r="L57" s="20">
        <f t="shared" si="49"/>
        <v>0</v>
      </c>
      <c r="M57" s="20">
        <f t="shared" si="49"/>
        <v>0</v>
      </c>
      <c r="N57" s="20">
        <f t="shared" si="49"/>
        <v>0</v>
      </c>
      <c r="O57" s="21">
        <f t="shared" si="49"/>
        <v>0</v>
      </c>
    </row>
    <row r="58">
      <c r="A58" s="19" t="s">
        <v>57</v>
      </c>
      <c r="B58" s="20"/>
      <c r="C58" s="20">
        <f t="shared" si="48"/>
        <v>0</v>
      </c>
      <c r="D58" s="20">
        <f t="shared" ref="D58:O58" si="50">-$B58</f>
        <v>0</v>
      </c>
      <c r="E58" s="20">
        <f t="shared" si="50"/>
        <v>0</v>
      </c>
      <c r="F58" s="20">
        <f t="shared" si="50"/>
        <v>0</v>
      </c>
      <c r="G58" s="20">
        <f t="shared" si="50"/>
        <v>0</v>
      </c>
      <c r="H58" s="20">
        <f t="shared" si="50"/>
        <v>0</v>
      </c>
      <c r="I58" s="20">
        <f t="shared" si="50"/>
        <v>0</v>
      </c>
      <c r="J58" s="20">
        <f t="shared" si="50"/>
        <v>0</v>
      </c>
      <c r="K58" s="20">
        <f t="shared" si="50"/>
        <v>0</v>
      </c>
      <c r="L58" s="20">
        <f t="shared" si="50"/>
        <v>0</v>
      </c>
      <c r="M58" s="20">
        <f t="shared" si="50"/>
        <v>0</v>
      </c>
      <c r="N58" s="20">
        <f t="shared" si="50"/>
        <v>0</v>
      </c>
      <c r="O58" s="21">
        <f t="shared" si="50"/>
        <v>0</v>
      </c>
    </row>
    <row r="59">
      <c r="A59" s="19" t="s">
        <v>58</v>
      </c>
      <c r="B59" s="20"/>
      <c r="C59" s="20">
        <f t="shared" si="48"/>
        <v>0</v>
      </c>
      <c r="D59" s="20">
        <f t="shared" ref="D59:O59" si="51">-$B59</f>
        <v>0</v>
      </c>
      <c r="E59" s="20">
        <f t="shared" si="51"/>
        <v>0</v>
      </c>
      <c r="F59" s="20">
        <f t="shared" si="51"/>
        <v>0</v>
      </c>
      <c r="G59" s="20">
        <f t="shared" si="51"/>
        <v>0</v>
      </c>
      <c r="H59" s="20">
        <f t="shared" si="51"/>
        <v>0</v>
      </c>
      <c r="I59" s="20">
        <f t="shared" si="51"/>
        <v>0</v>
      </c>
      <c r="J59" s="20">
        <f t="shared" si="51"/>
        <v>0</v>
      </c>
      <c r="K59" s="20">
        <f t="shared" si="51"/>
        <v>0</v>
      </c>
      <c r="L59" s="20">
        <f t="shared" si="51"/>
        <v>0</v>
      </c>
      <c r="M59" s="20">
        <f t="shared" si="51"/>
        <v>0</v>
      </c>
      <c r="N59" s="20">
        <f t="shared" si="51"/>
        <v>0</v>
      </c>
      <c r="O59" s="21">
        <f t="shared" si="51"/>
        <v>0</v>
      </c>
    </row>
    <row r="60">
      <c r="A60" s="46" t="s">
        <v>59</v>
      </c>
      <c r="B60" s="20"/>
      <c r="C60" s="20">
        <f t="shared" si="48"/>
        <v>0</v>
      </c>
      <c r="D60" s="20">
        <f t="shared" ref="D60:O60" si="52">-$B60</f>
        <v>0</v>
      </c>
      <c r="E60" s="20">
        <f t="shared" si="52"/>
        <v>0</v>
      </c>
      <c r="F60" s="20">
        <f t="shared" si="52"/>
        <v>0</v>
      </c>
      <c r="G60" s="20">
        <f t="shared" si="52"/>
        <v>0</v>
      </c>
      <c r="H60" s="20">
        <f t="shared" si="52"/>
        <v>0</v>
      </c>
      <c r="I60" s="20">
        <f t="shared" si="52"/>
        <v>0</v>
      </c>
      <c r="J60" s="20">
        <f t="shared" si="52"/>
        <v>0</v>
      </c>
      <c r="K60" s="20">
        <f t="shared" si="52"/>
        <v>0</v>
      </c>
      <c r="L60" s="20">
        <f t="shared" si="52"/>
        <v>0</v>
      </c>
      <c r="M60" s="20">
        <f t="shared" si="52"/>
        <v>0</v>
      </c>
      <c r="N60" s="20">
        <f t="shared" si="52"/>
        <v>0</v>
      </c>
      <c r="O60" s="21">
        <f t="shared" si="52"/>
        <v>0</v>
      </c>
    </row>
    <row r="61">
      <c r="A61" s="19" t="s">
        <v>60</v>
      </c>
      <c r="B61" s="20"/>
      <c r="C61" s="20">
        <f t="shared" si="48"/>
        <v>0</v>
      </c>
      <c r="D61" s="20">
        <f t="shared" ref="D61:E61" si="53">-$B61</f>
        <v>0</v>
      </c>
      <c r="E61" s="20">
        <f t="shared" si="53"/>
        <v>0</v>
      </c>
      <c r="F61" s="26">
        <v>1.0</v>
      </c>
      <c r="G61" s="26">
        <v>1.0</v>
      </c>
      <c r="H61" s="26">
        <v>1.0</v>
      </c>
      <c r="I61" s="26">
        <v>1.0</v>
      </c>
      <c r="J61" s="26">
        <v>1.0</v>
      </c>
      <c r="K61" s="26">
        <v>1.0</v>
      </c>
      <c r="L61" s="26">
        <v>1.0</v>
      </c>
      <c r="M61" s="26">
        <v>1.0</v>
      </c>
      <c r="N61" s="26">
        <v>1.0</v>
      </c>
      <c r="O61" s="55">
        <v>1.0</v>
      </c>
    </row>
    <row r="62">
      <c r="A62" s="45" t="s">
        <v>61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56"/>
    </row>
    <row r="63">
      <c r="A63" s="19" t="s">
        <v>51</v>
      </c>
      <c r="B63" s="26">
        <v>0.0</v>
      </c>
      <c r="C63" s="20">
        <f t="shared" ref="C63:O63" si="54">-$B63</f>
        <v>0</v>
      </c>
      <c r="D63" s="20">
        <f t="shared" si="54"/>
        <v>0</v>
      </c>
      <c r="E63" s="20">
        <f t="shared" si="54"/>
        <v>0</v>
      </c>
      <c r="F63" s="20">
        <f t="shared" si="54"/>
        <v>0</v>
      </c>
      <c r="G63" s="20">
        <f t="shared" si="54"/>
        <v>0</v>
      </c>
      <c r="H63" s="20">
        <f t="shared" si="54"/>
        <v>0</v>
      </c>
      <c r="I63" s="20">
        <f t="shared" si="54"/>
        <v>0</v>
      </c>
      <c r="J63" s="20">
        <f t="shared" si="54"/>
        <v>0</v>
      </c>
      <c r="K63" s="20">
        <f t="shared" si="54"/>
        <v>0</v>
      </c>
      <c r="L63" s="20">
        <f t="shared" si="54"/>
        <v>0</v>
      </c>
      <c r="M63" s="20">
        <f t="shared" si="54"/>
        <v>0</v>
      </c>
      <c r="N63" s="20">
        <f t="shared" si="54"/>
        <v>0</v>
      </c>
      <c r="O63" s="21">
        <f t="shared" si="54"/>
        <v>0</v>
      </c>
    </row>
    <row r="64">
      <c r="A64" s="19" t="s">
        <v>52</v>
      </c>
      <c r="B64" s="26"/>
      <c r="C64" s="20">
        <f t="shared" ref="C64:O64" si="55">-$B64</f>
        <v>0</v>
      </c>
      <c r="D64" s="20">
        <f t="shared" si="55"/>
        <v>0</v>
      </c>
      <c r="E64" s="20">
        <f t="shared" si="55"/>
        <v>0</v>
      </c>
      <c r="F64" s="20">
        <f t="shared" si="55"/>
        <v>0</v>
      </c>
      <c r="G64" s="20">
        <f t="shared" si="55"/>
        <v>0</v>
      </c>
      <c r="H64" s="20">
        <f t="shared" si="55"/>
        <v>0</v>
      </c>
      <c r="I64" s="20">
        <f t="shared" si="55"/>
        <v>0</v>
      </c>
      <c r="J64" s="20">
        <f t="shared" si="55"/>
        <v>0</v>
      </c>
      <c r="K64" s="20">
        <f t="shared" si="55"/>
        <v>0</v>
      </c>
      <c r="L64" s="20">
        <f t="shared" si="55"/>
        <v>0</v>
      </c>
      <c r="M64" s="20">
        <f t="shared" si="55"/>
        <v>0</v>
      </c>
      <c r="N64" s="20">
        <f t="shared" si="55"/>
        <v>0</v>
      </c>
      <c r="O64" s="21">
        <f t="shared" si="55"/>
        <v>0</v>
      </c>
    </row>
    <row r="65">
      <c r="A65" s="19" t="s">
        <v>53</v>
      </c>
      <c r="B65" s="20"/>
      <c r="C65" s="20">
        <f t="shared" ref="C65:O65" si="56">-$B65</f>
        <v>0</v>
      </c>
      <c r="D65" s="20">
        <f t="shared" si="56"/>
        <v>0</v>
      </c>
      <c r="E65" s="20">
        <f t="shared" si="56"/>
        <v>0</v>
      </c>
      <c r="F65" s="20">
        <f t="shared" si="56"/>
        <v>0</v>
      </c>
      <c r="G65" s="20">
        <f t="shared" si="56"/>
        <v>0</v>
      </c>
      <c r="H65" s="20">
        <f t="shared" si="56"/>
        <v>0</v>
      </c>
      <c r="I65" s="20">
        <f t="shared" si="56"/>
        <v>0</v>
      </c>
      <c r="J65" s="20">
        <f t="shared" si="56"/>
        <v>0</v>
      </c>
      <c r="K65" s="20">
        <f t="shared" si="56"/>
        <v>0</v>
      </c>
      <c r="L65" s="20">
        <f t="shared" si="56"/>
        <v>0</v>
      </c>
      <c r="M65" s="20">
        <f t="shared" si="56"/>
        <v>0</v>
      </c>
      <c r="N65" s="20">
        <f t="shared" si="56"/>
        <v>0</v>
      </c>
      <c r="O65" s="21">
        <f t="shared" si="56"/>
        <v>0</v>
      </c>
    </row>
    <row r="66">
      <c r="A66" s="19" t="s">
        <v>54</v>
      </c>
      <c r="B66" s="26">
        <v>40000.0</v>
      </c>
      <c r="C66" s="20">
        <f t="shared" ref="C66:O66" si="57">-$B66</f>
        <v>-40000</v>
      </c>
      <c r="D66" s="20">
        <f t="shared" si="57"/>
        <v>-40000</v>
      </c>
      <c r="E66" s="20">
        <f t="shared" si="57"/>
        <v>-40000</v>
      </c>
      <c r="F66" s="20">
        <f t="shared" si="57"/>
        <v>-40000</v>
      </c>
      <c r="G66" s="20">
        <f t="shared" si="57"/>
        <v>-40000</v>
      </c>
      <c r="H66" s="20">
        <f t="shared" si="57"/>
        <v>-40000</v>
      </c>
      <c r="I66" s="20">
        <f t="shared" si="57"/>
        <v>-40000</v>
      </c>
      <c r="J66" s="20">
        <f t="shared" si="57"/>
        <v>-40000</v>
      </c>
      <c r="K66" s="20">
        <f t="shared" si="57"/>
        <v>-40000</v>
      </c>
      <c r="L66" s="20">
        <f t="shared" si="57"/>
        <v>-40000</v>
      </c>
      <c r="M66" s="20">
        <f t="shared" si="57"/>
        <v>-40000</v>
      </c>
      <c r="N66" s="20">
        <f t="shared" si="57"/>
        <v>-40000</v>
      </c>
      <c r="O66" s="21">
        <f t="shared" si="57"/>
        <v>-40000</v>
      </c>
    </row>
    <row r="67">
      <c r="A67" s="46" t="s">
        <v>55</v>
      </c>
      <c r="B67" s="26">
        <v>45000.0</v>
      </c>
      <c r="C67" s="20">
        <f t="shared" ref="C67:O67" si="58">-$B67</f>
        <v>-45000</v>
      </c>
      <c r="D67" s="20">
        <f t="shared" si="58"/>
        <v>-45000</v>
      </c>
      <c r="E67" s="20">
        <f t="shared" si="58"/>
        <v>-45000</v>
      </c>
      <c r="F67" s="20">
        <f t="shared" si="58"/>
        <v>-45000</v>
      </c>
      <c r="G67" s="20">
        <f t="shared" si="58"/>
        <v>-45000</v>
      </c>
      <c r="H67" s="20">
        <f t="shared" si="58"/>
        <v>-45000</v>
      </c>
      <c r="I67" s="20">
        <f t="shared" si="58"/>
        <v>-45000</v>
      </c>
      <c r="J67" s="20">
        <f t="shared" si="58"/>
        <v>-45000</v>
      </c>
      <c r="K67" s="20">
        <f t="shared" si="58"/>
        <v>-45000</v>
      </c>
      <c r="L67" s="20">
        <f t="shared" si="58"/>
        <v>-45000</v>
      </c>
      <c r="M67" s="20">
        <f t="shared" si="58"/>
        <v>-45000</v>
      </c>
      <c r="N67" s="20">
        <f t="shared" si="58"/>
        <v>-45000</v>
      </c>
      <c r="O67" s="21">
        <f t="shared" si="58"/>
        <v>-45000</v>
      </c>
    </row>
    <row r="68">
      <c r="A68" s="19" t="s">
        <v>56</v>
      </c>
      <c r="B68" s="26">
        <v>30000.0</v>
      </c>
      <c r="C68" s="20">
        <f t="shared" ref="C68:O68" si="59">-$B68</f>
        <v>-30000</v>
      </c>
      <c r="D68" s="20">
        <f t="shared" si="59"/>
        <v>-30000</v>
      </c>
      <c r="E68" s="20">
        <f t="shared" si="59"/>
        <v>-30000</v>
      </c>
      <c r="F68" s="20">
        <f t="shared" si="59"/>
        <v>-30000</v>
      </c>
      <c r="G68" s="20">
        <f t="shared" si="59"/>
        <v>-30000</v>
      </c>
      <c r="H68" s="20">
        <f t="shared" si="59"/>
        <v>-30000</v>
      </c>
      <c r="I68" s="20">
        <f t="shared" si="59"/>
        <v>-30000</v>
      </c>
      <c r="J68" s="20">
        <f t="shared" si="59"/>
        <v>-30000</v>
      </c>
      <c r="K68" s="20">
        <f t="shared" si="59"/>
        <v>-30000</v>
      </c>
      <c r="L68" s="20">
        <f t="shared" si="59"/>
        <v>-30000</v>
      </c>
      <c r="M68" s="20">
        <f t="shared" si="59"/>
        <v>-30000</v>
      </c>
      <c r="N68" s="20">
        <f t="shared" si="59"/>
        <v>-30000</v>
      </c>
      <c r="O68" s="21">
        <f t="shared" si="59"/>
        <v>-30000</v>
      </c>
    </row>
    <row r="69">
      <c r="A69" s="19" t="s">
        <v>57</v>
      </c>
      <c r="B69" s="26">
        <v>60000.0</v>
      </c>
      <c r="C69" s="20">
        <f t="shared" ref="C69:O69" si="60">-$B69</f>
        <v>-60000</v>
      </c>
      <c r="D69" s="20">
        <f t="shared" si="60"/>
        <v>-60000</v>
      </c>
      <c r="E69" s="20">
        <f t="shared" si="60"/>
        <v>-60000</v>
      </c>
      <c r="F69" s="20">
        <f t="shared" si="60"/>
        <v>-60000</v>
      </c>
      <c r="G69" s="20">
        <f t="shared" si="60"/>
        <v>-60000</v>
      </c>
      <c r="H69" s="20">
        <f t="shared" si="60"/>
        <v>-60000</v>
      </c>
      <c r="I69" s="20">
        <f t="shared" si="60"/>
        <v>-60000</v>
      </c>
      <c r="J69" s="20">
        <f t="shared" si="60"/>
        <v>-60000</v>
      </c>
      <c r="K69" s="20">
        <f t="shared" si="60"/>
        <v>-60000</v>
      </c>
      <c r="L69" s="20">
        <f t="shared" si="60"/>
        <v>-60000</v>
      </c>
      <c r="M69" s="20">
        <f t="shared" si="60"/>
        <v>-60000</v>
      </c>
      <c r="N69" s="20">
        <f t="shared" si="60"/>
        <v>-60000</v>
      </c>
      <c r="O69" s="21">
        <f t="shared" si="60"/>
        <v>-60000</v>
      </c>
    </row>
    <row r="70">
      <c r="A70" s="19" t="s">
        <v>58</v>
      </c>
      <c r="B70" s="26">
        <v>60000.0</v>
      </c>
      <c r="C70" s="20">
        <f t="shared" ref="C70:O70" si="61">-$B70</f>
        <v>-60000</v>
      </c>
      <c r="D70" s="20">
        <f t="shared" si="61"/>
        <v>-60000</v>
      </c>
      <c r="E70" s="20">
        <f t="shared" si="61"/>
        <v>-60000</v>
      </c>
      <c r="F70" s="20">
        <f t="shared" si="61"/>
        <v>-60000</v>
      </c>
      <c r="G70" s="20">
        <f t="shared" si="61"/>
        <v>-60000</v>
      </c>
      <c r="H70" s="20">
        <f t="shared" si="61"/>
        <v>-60000</v>
      </c>
      <c r="I70" s="20">
        <f t="shared" si="61"/>
        <v>-60000</v>
      </c>
      <c r="J70" s="20">
        <f t="shared" si="61"/>
        <v>-60000</v>
      </c>
      <c r="K70" s="20">
        <f t="shared" si="61"/>
        <v>-60000</v>
      </c>
      <c r="L70" s="20">
        <f t="shared" si="61"/>
        <v>-60000</v>
      </c>
      <c r="M70" s="20">
        <f t="shared" si="61"/>
        <v>-60000</v>
      </c>
      <c r="N70" s="20">
        <f t="shared" si="61"/>
        <v>-60000</v>
      </c>
      <c r="O70" s="21">
        <f t="shared" si="61"/>
        <v>-60000</v>
      </c>
    </row>
    <row r="71">
      <c r="A71" s="46" t="s">
        <v>59</v>
      </c>
      <c r="B71" s="26">
        <v>15000.0</v>
      </c>
      <c r="C71" s="20">
        <f t="shared" ref="C71:O71" si="62">-$B71</f>
        <v>-15000</v>
      </c>
      <c r="D71" s="20">
        <f t="shared" si="62"/>
        <v>-15000</v>
      </c>
      <c r="E71" s="20">
        <f t="shared" si="62"/>
        <v>-15000</v>
      </c>
      <c r="F71" s="20">
        <f t="shared" si="62"/>
        <v>-15000</v>
      </c>
      <c r="G71" s="20">
        <f t="shared" si="62"/>
        <v>-15000</v>
      </c>
      <c r="H71" s="20">
        <f t="shared" si="62"/>
        <v>-15000</v>
      </c>
      <c r="I71" s="20">
        <f t="shared" si="62"/>
        <v>-15000</v>
      </c>
      <c r="J71" s="20">
        <f t="shared" si="62"/>
        <v>-15000</v>
      </c>
      <c r="K71" s="20">
        <f t="shared" si="62"/>
        <v>-15000</v>
      </c>
      <c r="L71" s="20">
        <f t="shared" si="62"/>
        <v>-15000</v>
      </c>
      <c r="M71" s="20">
        <f t="shared" si="62"/>
        <v>-15000</v>
      </c>
      <c r="N71" s="20">
        <f t="shared" si="62"/>
        <v>-15000</v>
      </c>
      <c r="O71" s="21">
        <f t="shared" si="62"/>
        <v>-15000</v>
      </c>
    </row>
    <row r="72">
      <c r="A72" s="19" t="s">
        <v>60</v>
      </c>
      <c r="B72" s="26">
        <v>25000.0</v>
      </c>
      <c r="C72" s="20">
        <f t="shared" ref="C72:O72" si="63">-$B72</f>
        <v>-25000</v>
      </c>
      <c r="D72" s="20">
        <f t="shared" si="63"/>
        <v>-25000</v>
      </c>
      <c r="E72" s="20">
        <f t="shared" si="63"/>
        <v>-25000</v>
      </c>
      <c r="F72" s="20">
        <f t="shared" si="63"/>
        <v>-25000</v>
      </c>
      <c r="G72" s="20">
        <f t="shared" si="63"/>
        <v>-25000</v>
      </c>
      <c r="H72" s="20">
        <f t="shared" si="63"/>
        <v>-25000</v>
      </c>
      <c r="I72" s="20">
        <f t="shared" si="63"/>
        <v>-25000</v>
      </c>
      <c r="J72" s="20">
        <f t="shared" si="63"/>
        <v>-25000</v>
      </c>
      <c r="K72" s="20">
        <f t="shared" si="63"/>
        <v>-25000</v>
      </c>
      <c r="L72" s="20">
        <f t="shared" si="63"/>
        <v>-25000</v>
      </c>
      <c r="M72" s="20">
        <f t="shared" si="63"/>
        <v>-25000</v>
      </c>
      <c r="N72" s="20">
        <f t="shared" si="63"/>
        <v>-25000</v>
      </c>
      <c r="O72" s="21">
        <f t="shared" si="63"/>
        <v>-25000</v>
      </c>
    </row>
    <row r="73">
      <c r="A73" s="45" t="s">
        <v>62</v>
      </c>
      <c r="B73" s="45"/>
      <c r="C73" s="39">
        <f t="shared" ref="C73:O73" si="64">SUM(C74:C83)</f>
        <v>0</v>
      </c>
      <c r="D73" s="39">
        <f t="shared" si="64"/>
        <v>0</v>
      </c>
      <c r="E73" s="39">
        <f t="shared" si="64"/>
        <v>-125000</v>
      </c>
      <c r="F73" s="39">
        <f t="shared" si="64"/>
        <v>-190000</v>
      </c>
      <c r="G73" s="39">
        <f t="shared" si="64"/>
        <v>-230000</v>
      </c>
      <c r="H73" s="39">
        <f t="shared" si="64"/>
        <v>-270000</v>
      </c>
      <c r="I73" s="39">
        <f t="shared" si="64"/>
        <v>-355000</v>
      </c>
      <c r="J73" s="39">
        <f t="shared" si="64"/>
        <v>-435000</v>
      </c>
      <c r="K73" s="39">
        <f t="shared" si="64"/>
        <v>-515000</v>
      </c>
      <c r="L73" s="39">
        <f t="shared" si="64"/>
        <v>-640000</v>
      </c>
      <c r="M73" s="39">
        <f t="shared" si="64"/>
        <v>-720000</v>
      </c>
      <c r="N73" s="39">
        <f t="shared" si="64"/>
        <v>-925000</v>
      </c>
      <c r="O73" s="40">
        <f t="shared" si="64"/>
        <v>-1085000</v>
      </c>
    </row>
    <row r="74">
      <c r="A74" s="19" t="s">
        <v>51</v>
      </c>
      <c r="B74" s="19"/>
      <c r="C74" s="20">
        <f t="shared" ref="C74:O74" si="65">C52*C63</f>
        <v>0</v>
      </c>
      <c r="D74" s="20">
        <f t="shared" si="65"/>
        <v>0</v>
      </c>
      <c r="E74" s="20">
        <f t="shared" si="65"/>
        <v>0</v>
      </c>
      <c r="F74" s="20">
        <f t="shared" si="65"/>
        <v>0</v>
      </c>
      <c r="G74" s="20">
        <f t="shared" si="65"/>
        <v>0</v>
      </c>
      <c r="H74" s="20">
        <f t="shared" si="65"/>
        <v>0</v>
      </c>
      <c r="I74" s="20">
        <f t="shared" si="65"/>
        <v>0</v>
      </c>
      <c r="J74" s="20">
        <f t="shared" si="65"/>
        <v>0</v>
      </c>
      <c r="K74" s="20">
        <f t="shared" si="65"/>
        <v>0</v>
      </c>
      <c r="L74" s="20">
        <f t="shared" si="65"/>
        <v>0</v>
      </c>
      <c r="M74" s="20">
        <f t="shared" si="65"/>
        <v>0</v>
      </c>
      <c r="N74" s="20">
        <f t="shared" si="65"/>
        <v>0</v>
      </c>
      <c r="O74" s="21">
        <f t="shared" si="65"/>
        <v>0</v>
      </c>
    </row>
    <row r="75">
      <c r="A75" s="19" t="s">
        <v>52</v>
      </c>
      <c r="B75" s="19"/>
      <c r="C75" s="20">
        <f t="shared" ref="C75:O75" si="66">C53*C64</f>
        <v>0</v>
      </c>
      <c r="D75" s="20">
        <f t="shared" si="66"/>
        <v>0</v>
      </c>
      <c r="E75" s="20">
        <f t="shared" si="66"/>
        <v>0</v>
      </c>
      <c r="F75" s="20">
        <f t="shared" si="66"/>
        <v>0</v>
      </c>
      <c r="G75" s="20">
        <f t="shared" si="66"/>
        <v>0</v>
      </c>
      <c r="H75" s="20">
        <f t="shared" si="66"/>
        <v>0</v>
      </c>
      <c r="I75" s="20">
        <f t="shared" si="66"/>
        <v>0</v>
      </c>
      <c r="J75" s="20">
        <f t="shared" si="66"/>
        <v>0</v>
      </c>
      <c r="K75" s="20">
        <f t="shared" si="66"/>
        <v>0</v>
      </c>
      <c r="L75" s="20">
        <f t="shared" si="66"/>
        <v>0</v>
      </c>
      <c r="M75" s="20">
        <f t="shared" si="66"/>
        <v>0</v>
      </c>
      <c r="N75" s="20">
        <f t="shared" si="66"/>
        <v>0</v>
      </c>
      <c r="O75" s="21">
        <f t="shared" si="66"/>
        <v>0</v>
      </c>
    </row>
    <row r="76">
      <c r="A76" s="19" t="s">
        <v>53</v>
      </c>
      <c r="B76" s="19"/>
      <c r="C76" s="26">
        <v>0.0</v>
      </c>
      <c r="D76" s="20">
        <f t="shared" ref="D76:O76" si="67">D54*D65</f>
        <v>0</v>
      </c>
      <c r="E76" s="20">
        <f t="shared" si="67"/>
        <v>0</v>
      </c>
      <c r="F76" s="20">
        <f t="shared" si="67"/>
        <v>0</v>
      </c>
      <c r="G76" s="20">
        <f t="shared" si="67"/>
        <v>0</v>
      </c>
      <c r="H76" s="20">
        <f t="shared" si="67"/>
        <v>0</v>
      </c>
      <c r="I76" s="20">
        <f t="shared" si="67"/>
        <v>0</v>
      </c>
      <c r="J76" s="20">
        <f t="shared" si="67"/>
        <v>0</v>
      </c>
      <c r="K76" s="20">
        <f t="shared" si="67"/>
        <v>0</v>
      </c>
      <c r="L76" s="20">
        <f t="shared" si="67"/>
        <v>0</v>
      </c>
      <c r="M76" s="20">
        <f t="shared" si="67"/>
        <v>0</v>
      </c>
      <c r="N76" s="20">
        <f t="shared" si="67"/>
        <v>0</v>
      </c>
      <c r="O76" s="21">
        <f t="shared" si="67"/>
        <v>0</v>
      </c>
    </row>
    <row r="77">
      <c r="A77" s="19" t="s">
        <v>54</v>
      </c>
      <c r="B77" s="19"/>
      <c r="C77" s="20">
        <f t="shared" ref="C77:O77" si="68">C55*C66</f>
        <v>0</v>
      </c>
      <c r="D77" s="20">
        <f t="shared" si="68"/>
        <v>0</v>
      </c>
      <c r="E77" s="20">
        <f t="shared" si="68"/>
        <v>-80000</v>
      </c>
      <c r="F77" s="20">
        <f t="shared" si="68"/>
        <v>-120000</v>
      </c>
      <c r="G77" s="20">
        <f t="shared" si="68"/>
        <v>-160000</v>
      </c>
      <c r="H77" s="20">
        <f t="shared" si="68"/>
        <v>-200000</v>
      </c>
      <c r="I77" s="20">
        <f t="shared" si="68"/>
        <v>-240000</v>
      </c>
      <c r="J77" s="20">
        <f t="shared" si="68"/>
        <v>-320000</v>
      </c>
      <c r="K77" s="20">
        <f t="shared" si="68"/>
        <v>-400000</v>
      </c>
      <c r="L77" s="20">
        <f t="shared" si="68"/>
        <v>-480000</v>
      </c>
      <c r="M77" s="20">
        <f t="shared" si="68"/>
        <v>-560000</v>
      </c>
      <c r="N77" s="20">
        <f t="shared" si="68"/>
        <v>-720000</v>
      </c>
      <c r="O77" s="21">
        <f t="shared" si="68"/>
        <v>-880000</v>
      </c>
    </row>
    <row r="78">
      <c r="A78" s="46" t="s">
        <v>55</v>
      </c>
      <c r="B78" s="19"/>
      <c r="C78" s="20">
        <f t="shared" ref="C78:O78" si="69">C56*C67</f>
        <v>0</v>
      </c>
      <c r="D78" s="20">
        <f t="shared" si="69"/>
        <v>0</v>
      </c>
      <c r="E78" s="20">
        <f t="shared" si="69"/>
        <v>-45000</v>
      </c>
      <c r="F78" s="20">
        <f t="shared" si="69"/>
        <v>-45000</v>
      </c>
      <c r="G78" s="20">
        <f t="shared" si="69"/>
        <v>-45000</v>
      </c>
      <c r="H78" s="20">
        <f t="shared" si="69"/>
        <v>-45000</v>
      </c>
      <c r="I78" s="20">
        <f t="shared" si="69"/>
        <v>-90000</v>
      </c>
      <c r="J78" s="20">
        <f t="shared" si="69"/>
        <v>-90000</v>
      </c>
      <c r="K78" s="20">
        <f t="shared" si="69"/>
        <v>-90000</v>
      </c>
      <c r="L78" s="20">
        <f t="shared" si="69"/>
        <v>-135000</v>
      </c>
      <c r="M78" s="20">
        <f t="shared" si="69"/>
        <v>-135000</v>
      </c>
      <c r="N78" s="20">
        <f t="shared" si="69"/>
        <v>-180000</v>
      </c>
      <c r="O78" s="21">
        <f t="shared" si="69"/>
        <v>-180000</v>
      </c>
    </row>
    <row r="79">
      <c r="A79" s="19" t="s">
        <v>56</v>
      </c>
      <c r="B79" s="19"/>
      <c r="C79" s="20">
        <f t="shared" ref="C79:O79" si="70">C57*C68</f>
        <v>0</v>
      </c>
      <c r="D79" s="20">
        <f t="shared" si="70"/>
        <v>0</v>
      </c>
      <c r="E79" s="20">
        <f t="shared" si="70"/>
        <v>0</v>
      </c>
      <c r="F79" s="20">
        <f t="shared" si="70"/>
        <v>0</v>
      </c>
      <c r="G79" s="20">
        <f t="shared" si="70"/>
        <v>0</v>
      </c>
      <c r="H79" s="20">
        <f t="shared" si="70"/>
        <v>0</v>
      </c>
      <c r="I79" s="20">
        <f t="shared" si="70"/>
        <v>0</v>
      </c>
      <c r="J79" s="20">
        <f t="shared" si="70"/>
        <v>0</v>
      </c>
      <c r="K79" s="20">
        <f t="shared" si="70"/>
        <v>0</v>
      </c>
      <c r="L79" s="20">
        <f t="shared" si="70"/>
        <v>0</v>
      </c>
      <c r="M79" s="20">
        <f t="shared" si="70"/>
        <v>0</v>
      </c>
      <c r="N79" s="20">
        <f t="shared" si="70"/>
        <v>0</v>
      </c>
      <c r="O79" s="21">
        <f t="shared" si="70"/>
        <v>0</v>
      </c>
    </row>
    <row r="80">
      <c r="A80" s="19" t="s">
        <v>57</v>
      </c>
      <c r="B80" s="19"/>
      <c r="C80" s="20">
        <f t="shared" ref="C80:O80" si="71">C58*C69</f>
        <v>0</v>
      </c>
      <c r="D80" s="20">
        <f t="shared" si="71"/>
        <v>0</v>
      </c>
      <c r="E80" s="20">
        <f t="shared" si="71"/>
        <v>0</v>
      </c>
      <c r="F80" s="20">
        <f t="shared" si="71"/>
        <v>0</v>
      </c>
      <c r="G80" s="20">
        <f t="shared" si="71"/>
        <v>0</v>
      </c>
      <c r="H80" s="20">
        <f t="shared" si="71"/>
        <v>0</v>
      </c>
      <c r="I80" s="20">
        <f t="shared" si="71"/>
        <v>0</v>
      </c>
      <c r="J80" s="20">
        <f t="shared" si="71"/>
        <v>0</v>
      </c>
      <c r="K80" s="20">
        <f t="shared" si="71"/>
        <v>0</v>
      </c>
      <c r="L80" s="20">
        <f t="shared" si="71"/>
        <v>0</v>
      </c>
      <c r="M80" s="20">
        <f t="shared" si="71"/>
        <v>0</v>
      </c>
      <c r="N80" s="20">
        <f t="shared" si="71"/>
        <v>0</v>
      </c>
      <c r="O80" s="21">
        <f t="shared" si="71"/>
        <v>0</v>
      </c>
    </row>
    <row r="81">
      <c r="A81" s="19" t="s">
        <v>58</v>
      </c>
      <c r="B81" s="19"/>
      <c r="C81" s="20">
        <f t="shared" ref="C81:O81" si="72">C59*C70</f>
        <v>0</v>
      </c>
      <c r="D81" s="20">
        <f t="shared" si="72"/>
        <v>0</v>
      </c>
      <c r="E81" s="20">
        <f t="shared" si="72"/>
        <v>0</v>
      </c>
      <c r="F81" s="20">
        <f t="shared" si="72"/>
        <v>0</v>
      </c>
      <c r="G81" s="20">
        <f t="shared" si="72"/>
        <v>0</v>
      </c>
      <c r="H81" s="20">
        <f t="shared" si="72"/>
        <v>0</v>
      </c>
      <c r="I81" s="20">
        <f t="shared" si="72"/>
        <v>0</v>
      </c>
      <c r="J81" s="20">
        <f t="shared" si="72"/>
        <v>0</v>
      </c>
      <c r="K81" s="20">
        <f t="shared" si="72"/>
        <v>0</v>
      </c>
      <c r="L81" s="20">
        <f t="shared" si="72"/>
        <v>0</v>
      </c>
      <c r="M81" s="20">
        <f t="shared" si="72"/>
        <v>0</v>
      </c>
      <c r="N81" s="20">
        <f t="shared" si="72"/>
        <v>0</v>
      </c>
      <c r="O81" s="21">
        <f t="shared" si="72"/>
        <v>0</v>
      </c>
    </row>
    <row r="82">
      <c r="A82" s="46" t="s">
        <v>59</v>
      </c>
      <c r="B82" s="19"/>
      <c r="C82" s="20">
        <f t="shared" ref="C82:O82" si="73">C60*C71</f>
        <v>0</v>
      </c>
      <c r="D82" s="20">
        <f t="shared" si="73"/>
        <v>0</v>
      </c>
      <c r="E82" s="20">
        <f t="shared" si="73"/>
        <v>0</v>
      </c>
      <c r="F82" s="20">
        <f t="shared" si="73"/>
        <v>0</v>
      </c>
      <c r="G82" s="20">
        <f t="shared" si="73"/>
        <v>0</v>
      </c>
      <c r="H82" s="20">
        <f t="shared" si="73"/>
        <v>0</v>
      </c>
      <c r="I82" s="20">
        <f t="shared" si="73"/>
        <v>0</v>
      </c>
      <c r="J82" s="20">
        <f t="shared" si="73"/>
        <v>0</v>
      </c>
      <c r="K82" s="20">
        <f t="shared" si="73"/>
        <v>0</v>
      </c>
      <c r="L82" s="20">
        <f t="shared" si="73"/>
        <v>0</v>
      </c>
      <c r="M82" s="20">
        <f t="shared" si="73"/>
        <v>0</v>
      </c>
      <c r="N82" s="20">
        <f t="shared" si="73"/>
        <v>0</v>
      </c>
      <c r="O82" s="21">
        <f t="shared" si="73"/>
        <v>0</v>
      </c>
    </row>
    <row r="83">
      <c r="A83" s="19" t="s">
        <v>60</v>
      </c>
      <c r="B83" s="19"/>
      <c r="C83" s="20">
        <f t="shared" ref="C83:O83" si="74">C61*C72</f>
        <v>0</v>
      </c>
      <c r="D83" s="20">
        <f t="shared" si="74"/>
        <v>0</v>
      </c>
      <c r="E83" s="20">
        <f t="shared" si="74"/>
        <v>0</v>
      </c>
      <c r="F83" s="20">
        <f t="shared" si="74"/>
        <v>-25000</v>
      </c>
      <c r="G83" s="20">
        <f t="shared" si="74"/>
        <v>-25000</v>
      </c>
      <c r="H83" s="20">
        <f t="shared" si="74"/>
        <v>-25000</v>
      </c>
      <c r="I83" s="20">
        <f t="shared" si="74"/>
        <v>-25000</v>
      </c>
      <c r="J83" s="20">
        <f t="shared" si="74"/>
        <v>-25000</v>
      </c>
      <c r="K83" s="20">
        <f t="shared" si="74"/>
        <v>-25000</v>
      </c>
      <c r="L83" s="20">
        <f t="shared" si="74"/>
        <v>-25000</v>
      </c>
      <c r="M83" s="20">
        <f t="shared" si="74"/>
        <v>-25000</v>
      </c>
      <c r="N83" s="20">
        <f t="shared" si="74"/>
        <v>-25000</v>
      </c>
      <c r="O83" s="21">
        <f t="shared" si="74"/>
        <v>-25000</v>
      </c>
    </row>
    <row r="84">
      <c r="A84" s="57" t="s">
        <v>63</v>
      </c>
      <c r="B84" s="26">
        <v>20000.0</v>
      </c>
      <c r="C84" s="20">
        <f t="shared" ref="C84:O84" si="75">-$B84</f>
        <v>-20000</v>
      </c>
      <c r="D84" s="20">
        <f t="shared" si="75"/>
        <v>-20000</v>
      </c>
      <c r="E84" s="20">
        <f t="shared" si="75"/>
        <v>-20000</v>
      </c>
      <c r="F84" s="20">
        <f t="shared" si="75"/>
        <v>-20000</v>
      </c>
      <c r="G84" s="20">
        <f t="shared" si="75"/>
        <v>-20000</v>
      </c>
      <c r="H84" s="20">
        <f t="shared" si="75"/>
        <v>-20000</v>
      </c>
      <c r="I84" s="20">
        <f t="shared" si="75"/>
        <v>-20000</v>
      </c>
      <c r="J84" s="20">
        <f t="shared" si="75"/>
        <v>-20000</v>
      </c>
      <c r="K84" s="20">
        <f t="shared" si="75"/>
        <v>-20000</v>
      </c>
      <c r="L84" s="20">
        <f t="shared" si="75"/>
        <v>-20000</v>
      </c>
      <c r="M84" s="20">
        <f t="shared" si="75"/>
        <v>-20000</v>
      </c>
      <c r="N84" s="20">
        <f t="shared" si="75"/>
        <v>-20000</v>
      </c>
      <c r="O84" s="21">
        <f t="shared" si="75"/>
        <v>-20000</v>
      </c>
    </row>
    <row r="85">
      <c r="A85" s="57" t="s">
        <v>64</v>
      </c>
      <c r="B85" s="19"/>
      <c r="C85" s="20">
        <f t="shared" ref="C85:O85" si="76">C84*C51</f>
        <v>0</v>
      </c>
      <c r="D85" s="20">
        <f t="shared" si="76"/>
        <v>0</v>
      </c>
      <c r="E85" s="20">
        <f t="shared" si="76"/>
        <v>-60000</v>
      </c>
      <c r="F85" s="20">
        <f t="shared" si="76"/>
        <v>-100000</v>
      </c>
      <c r="G85" s="20">
        <f t="shared" si="76"/>
        <v>-120000</v>
      </c>
      <c r="H85" s="20">
        <f t="shared" si="76"/>
        <v>-140000</v>
      </c>
      <c r="I85" s="20">
        <f t="shared" si="76"/>
        <v>-180000</v>
      </c>
      <c r="J85" s="20">
        <f t="shared" si="76"/>
        <v>-220000</v>
      </c>
      <c r="K85" s="20">
        <f t="shared" si="76"/>
        <v>-260000</v>
      </c>
      <c r="L85" s="20">
        <f t="shared" si="76"/>
        <v>-320000</v>
      </c>
      <c r="M85" s="20">
        <f t="shared" si="76"/>
        <v>-360000</v>
      </c>
      <c r="N85" s="20">
        <f t="shared" si="76"/>
        <v>-460000</v>
      </c>
      <c r="O85" s="21">
        <f t="shared" si="76"/>
        <v>-540000</v>
      </c>
    </row>
    <row r="86">
      <c r="A86" s="57" t="s">
        <v>65</v>
      </c>
      <c r="B86" s="19"/>
      <c r="C86" s="58">
        <f>C85*(1+ФСС)</f>
        <v>0</v>
      </c>
      <c r="D86" s="58">
        <f>D85*(1+ФСС)</f>
        <v>0</v>
      </c>
      <c r="E86" s="58">
        <f>E85*(1+ФСС)</f>
        <v>-78120</v>
      </c>
      <c r="F86" s="58">
        <f>F85*(1+ФСС)</f>
        <v>-130200</v>
      </c>
      <c r="G86" s="58">
        <f>G85*(1+ФСС)</f>
        <v>-156240</v>
      </c>
      <c r="H86" s="58">
        <f>H85*(1+ФСС)</f>
        <v>-182280</v>
      </c>
      <c r="I86" s="58">
        <f>I85*(1+ФСС)</f>
        <v>-234360</v>
      </c>
      <c r="J86" s="58">
        <f>J85*(1+ФСС)</f>
        <v>-286440</v>
      </c>
      <c r="K86" s="58">
        <f>K85*(1+ФСС)</f>
        <v>-338520</v>
      </c>
      <c r="L86" s="58">
        <f>L85*(1+ФСС)</f>
        <v>-416640</v>
      </c>
      <c r="M86" s="58">
        <f>M85*(1+ФСС)</f>
        <v>-468720</v>
      </c>
      <c r="N86" s="58">
        <f>N85*(1+ФСС)</f>
        <v>-598920</v>
      </c>
      <c r="O86" s="59">
        <f>O85*(1+ФСС)</f>
        <v>-703080</v>
      </c>
    </row>
    <row r="87">
      <c r="A87" s="57" t="s">
        <v>66</v>
      </c>
      <c r="B87" s="19"/>
      <c r="C87" s="20">
        <f>C85*(1-НДФЛ)</f>
        <v>0</v>
      </c>
      <c r="D87" s="20">
        <f>D85*(1-НДФЛ)</f>
        <v>0</v>
      </c>
      <c r="E87" s="20">
        <f>E85*(1-НДФЛ)</f>
        <v>-52200</v>
      </c>
      <c r="F87" s="20">
        <f>F85*(1-НДФЛ)</f>
        <v>-87000</v>
      </c>
      <c r="G87" s="20">
        <f>G85*(1-НДФЛ)</f>
        <v>-104400</v>
      </c>
      <c r="H87" s="20">
        <f>H85*(1-НДФЛ)</f>
        <v>-121800</v>
      </c>
      <c r="I87" s="20">
        <f>I85*(1-НДФЛ)</f>
        <v>-156600</v>
      </c>
      <c r="J87" s="20">
        <f>J85*(1-НДФЛ)</f>
        <v>-191400</v>
      </c>
      <c r="K87" s="20">
        <f>K85*(1-НДФЛ)</f>
        <v>-226200</v>
      </c>
      <c r="L87" s="20">
        <f>L85*(1-НДФЛ)</f>
        <v>-278400</v>
      </c>
      <c r="M87" s="20">
        <f>M85*(1-НДФЛ)</f>
        <v>-313200</v>
      </c>
      <c r="N87" s="20">
        <f>N85*(1-НДФЛ)</f>
        <v>-400200</v>
      </c>
      <c r="O87" s="21">
        <f>O85*(1-НДФЛ)</f>
        <v>-469800</v>
      </c>
    </row>
    <row r="88">
      <c r="A88" s="57" t="s">
        <v>67</v>
      </c>
      <c r="B88" s="19"/>
      <c r="C88" s="20">
        <f t="shared" ref="C88:O88" si="77">C73-C87</f>
        <v>0</v>
      </c>
      <c r="D88" s="20">
        <f t="shared" si="77"/>
        <v>0</v>
      </c>
      <c r="E88" s="20">
        <f t="shared" si="77"/>
        <v>-72800</v>
      </c>
      <c r="F88" s="20">
        <f t="shared" si="77"/>
        <v>-103000</v>
      </c>
      <c r="G88" s="20">
        <f t="shared" si="77"/>
        <v>-125600</v>
      </c>
      <c r="H88" s="20">
        <f t="shared" si="77"/>
        <v>-148200</v>
      </c>
      <c r="I88" s="20">
        <f t="shared" si="77"/>
        <v>-198400</v>
      </c>
      <c r="J88" s="20">
        <f t="shared" si="77"/>
        <v>-243600</v>
      </c>
      <c r="K88" s="20">
        <f t="shared" si="77"/>
        <v>-288800</v>
      </c>
      <c r="L88" s="20">
        <f t="shared" si="77"/>
        <v>-361600</v>
      </c>
      <c r="M88" s="20">
        <f t="shared" si="77"/>
        <v>-406800</v>
      </c>
      <c r="N88" s="20">
        <f t="shared" si="77"/>
        <v>-524800</v>
      </c>
      <c r="O88" s="21">
        <f t="shared" si="77"/>
        <v>-615200</v>
      </c>
    </row>
    <row r="89">
      <c r="A89" s="57" t="s">
        <v>68</v>
      </c>
      <c r="B89" s="19"/>
      <c r="C89" s="20">
        <f t="shared" ref="C89:O89" si="78">C88</f>
        <v>0</v>
      </c>
      <c r="D89" s="20">
        <f t="shared" si="78"/>
        <v>0</v>
      </c>
      <c r="E89" s="20">
        <f t="shared" si="78"/>
        <v>-72800</v>
      </c>
      <c r="F89" s="20">
        <f t="shared" si="78"/>
        <v>-103000</v>
      </c>
      <c r="G89" s="20">
        <f t="shared" si="78"/>
        <v>-125600</v>
      </c>
      <c r="H89" s="20">
        <f t="shared" si="78"/>
        <v>-148200</v>
      </c>
      <c r="I89" s="20">
        <f t="shared" si="78"/>
        <v>-198400</v>
      </c>
      <c r="J89" s="20">
        <f t="shared" si="78"/>
        <v>-243600</v>
      </c>
      <c r="K89" s="20">
        <f t="shared" si="78"/>
        <v>-288800</v>
      </c>
      <c r="L89" s="20">
        <f t="shared" si="78"/>
        <v>-361600</v>
      </c>
      <c r="M89" s="20">
        <f t="shared" si="78"/>
        <v>-406800</v>
      </c>
      <c r="N89" s="20">
        <f t="shared" si="78"/>
        <v>-524800</v>
      </c>
      <c r="O89" s="21">
        <f t="shared" si="78"/>
        <v>-615200</v>
      </c>
    </row>
    <row r="90">
      <c r="A90" s="60" t="s">
        <v>69</v>
      </c>
      <c r="B90" s="60"/>
      <c r="C90" s="61">
        <f t="shared" ref="C90:O90" si="79">C86+C89</f>
        <v>0</v>
      </c>
      <c r="D90" s="61">
        <f t="shared" si="79"/>
        <v>0</v>
      </c>
      <c r="E90" s="61">
        <f t="shared" si="79"/>
        <v>-150920</v>
      </c>
      <c r="F90" s="61">
        <f t="shared" si="79"/>
        <v>-233200</v>
      </c>
      <c r="G90" s="61">
        <f t="shared" si="79"/>
        <v>-281840</v>
      </c>
      <c r="H90" s="61">
        <f t="shared" si="79"/>
        <v>-330480</v>
      </c>
      <c r="I90" s="61">
        <f t="shared" si="79"/>
        <v>-432760</v>
      </c>
      <c r="J90" s="61">
        <f t="shared" si="79"/>
        <v>-530040</v>
      </c>
      <c r="K90" s="61">
        <f t="shared" si="79"/>
        <v>-627320</v>
      </c>
      <c r="L90" s="61">
        <f t="shared" si="79"/>
        <v>-778240</v>
      </c>
      <c r="M90" s="61">
        <f t="shared" si="79"/>
        <v>-875520</v>
      </c>
      <c r="N90" s="61">
        <f t="shared" si="79"/>
        <v>-1123720</v>
      </c>
      <c r="O90" s="36">
        <f t="shared" si="79"/>
        <v>-1318280</v>
      </c>
    </row>
    <row r="91">
      <c r="A91" s="45" t="s">
        <v>70</v>
      </c>
      <c r="B91" s="50">
        <v>10000.0</v>
      </c>
      <c r="C91" s="50">
        <v>0.0</v>
      </c>
      <c r="D91" s="39">
        <f t="shared" ref="D91:O91" si="80">-$B91</f>
        <v>-10000</v>
      </c>
      <c r="E91" s="39">
        <f t="shared" si="80"/>
        <v>-10000</v>
      </c>
      <c r="F91" s="39">
        <f t="shared" si="80"/>
        <v>-10000</v>
      </c>
      <c r="G91" s="39">
        <f t="shared" si="80"/>
        <v>-10000</v>
      </c>
      <c r="H91" s="39">
        <f t="shared" si="80"/>
        <v>-10000</v>
      </c>
      <c r="I91" s="39">
        <f t="shared" si="80"/>
        <v>-10000</v>
      </c>
      <c r="J91" s="39">
        <f t="shared" si="80"/>
        <v>-10000</v>
      </c>
      <c r="K91" s="39">
        <f t="shared" si="80"/>
        <v>-10000</v>
      </c>
      <c r="L91" s="39">
        <f t="shared" si="80"/>
        <v>-10000</v>
      </c>
      <c r="M91" s="39">
        <f t="shared" si="80"/>
        <v>-10000</v>
      </c>
      <c r="N91" s="39">
        <f t="shared" si="80"/>
        <v>-10000</v>
      </c>
      <c r="O91" s="40">
        <f t="shared" si="80"/>
        <v>-10000</v>
      </c>
    </row>
    <row r="92">
      <c r="A92" s="45" t="s">
        <v>71</v>
      </c>
      <c r="B92" s="39">
        <f>10000</f>
        <v>10000</v>
      </c>
      <c r="C92" s="50">
        <v>0.0</v>
      </c>
      <c r="D92" s="39">
        <f t="shared" ref="D92:O92" si="81">-$B92</f>
        <v>-10000</v>
      </c>
      <c r="E92" s="39">
        <f t="shared" si="81"/>
        <v>-10000</v>
      </c>
      <c r="F92" s="39">
        <f t="shared" si="81"/>
        <v>-10000</v>
      </c>
      <c r="G92" s="39">
        <f t="shared" si="81"/>
        <v>-10000</v>
      </c>
      <c r="H92" s="39">
        <f t="shared" si="81"/>
        <v>-10000</v>
      </c>
      <c r="I92" s="39">
        <f t="shared" si="81"/>
        <v>-10000</v>
      </c>
      <c r="J92" s="39">
        <f t="shared" si="81"/>
        <v>-10000</v>
      </c>
      <c r="K92" s="39">
        <f t="shared" si="81"/>
        <v>-10000</v>
      </c>
      <c r="L92" s="39">
        <f t="shared" si="81"/>
        <v>-10000</v>
      </c>
      <c r="M92" s="39">
        <f t="shared" si="81"/>
        <v>-10000</v>
      </c>
      <c r="N92" s="39">
        <f t="shared" si="81"/>
        <v>-10000</v>
      </c>
      <c r="O92" s="40">
        <f t="shared" si="81"/>
        <v>-10000</v>
      </c>
    </row>
    <row r="93">
      <c r="A93" s="47" t="s">
        <v>72</v>
      </c>
      <c r="B93" s="47"/>
      <c r="C93" s="48">
        <f t="shared" ref="C93:O93" si="82">C47+C49</f>
        <v>0</v>
      </c>
      <c r="D93" s="48">
        <f t="shared" si="82"/>
        <v>456165.4105</v>
      </c>
      <c r="E93" s="48">
        <f t="shared" si="82"/>
        <v>422351.9157</v>
      </c>
      <c r="F93" s="48">
        <f t="shared" si="82"/>
        <v>486049.7489</v>
      </c>
      <c r="G93" s="48">
        <f t="shared" si="82"/>
        <v>618580.1838</v>
      </c>
      <c r="H93" s="48">
        <f t="shared" si="82"/>
        <v>813940.8511</v>
      </c>
      <c r="I93" s="48">
        <f t="shared" si="82"/>
        <v>1005356.641</v>
      </c>
      <c r="J93" s="48">
        <f t="shared" si="82"/>
        <v>1310475.075</v>
      </c>
      <c r="K93" s="48">
        <f t="shared" si="82"/>
        <v>1748625.727</v>
      </c>
      <c r="L93" s="48">
        <f t="shared" si="82"/>
        <v>2236340.801</v>
      </c>
      <c r="M93" s="48">
        <f t="shared" si="82"/>
        <v>3002876.669</v>
      </c>
      <c r="N93" s="48">
        <f t="shared" si="82"/>
        <v>3843985.622</v>
      </c>
      <c r="O93" s="49">
        <f t="shared" si="82"/>
        <v>5029145.251</v>
      </c>
    </row>
    <row r="94">
      <c r="A94" s="46" t="s">
        <v>73</v>
      </c>
      <c r="B94" s="19"/>
      <c r="C94" s="23" t="str">
        <f t="shared" ref="C94:O94" si="83">IFERROR(C93/C$6,"-")</f>
        <v>-</v>
      </c>
      <c r="D94" s="24">
        <f t="shared" si="83"/>
        <v>0.1026625144</v>
      </c>
      <c r="E94" s="24">
        <f t="shared" si="83"/>
        <v>0.07690127782</v>
      </c>
      <c r="F94" s="24">
        <f t="shared" si="83"/>
        <v>0.07149153621</v>
      </c>
      <c r="G94" s="24">
        <f t="shared" si="83"/>
        <v>0.07338684511</v>
      </c>
      <c r="H94" s="24">
        <f t="shared" si="83"/>
        <v>0.07776549468</v>
      </c>
      <c r="I94" s="24">
        <f t="shared" si="83"/>
        <v>0.07723279615</v>
      </c>
      <c r="J94" s="24">
        <f t="shared" si="83"/>
        <v>0.08081792066</v>
      </c>
      <c r="K94" s="24">
        <f t="shared" si="83"/>
        <v>0.08643291579</v>
      </c>
      <c r="L94" s="24">
        <f t="shared" si="83"/>
        <v>0.08845620132</v>
      </c>
      <c r="M94" s="24">
        <f t="shared" si="83"/>
        <v>0.09489451917</v>
      </c>
      <c r="N94" s="24">
        <f t="shared" si="83"/>
        <v>0.09689625951</v>
      </c>
      <c r="O94" s="25">
        <f t="shared" si="83"/>
        <v>0.1009611928</v>
      </c>
    </row>
    <row r="95">
      <c r="A95" s="45" t="s">
        <v>74</v>
      </c>
      <c r="B95" s="45"/>
      <c r="C95" s="45"/>
      <c r="D95" s="39">
        <v>0.0</v>
      </c>
      <c r="E95" s="39">
        <v>0.0</v>
      </c>
      <c r="F95" s="39">
        <v>0.0</v>
      </c>
      <c r="G95" s="39">
        <v>0.0</v>
      </c>
      <c r="H95" s="39">
        <v>0.0</v>
      </c>
      <c r="I95" s="39">
        <v>0.0</v>
      </c>
      <c r="J95" s="39">
        <v>0.0</v>
      </c>
      <c r="K95" s="39">
        <v>0.0</v>
      </c>
      <c r="L95" s="39">
        <v>0.0</v>
      </c>
      <c r="M95" s="39">
        <v>0.0</v>
      </c>
      <c r="N95" s="39">
        <v>0.0</v>
      </c>
      <c r="O95" s="39">
        <v>0.0</v>
      </c>
    </row>
    <row r="96">
      <c r="A96" s="19" t="s">
        <v>75</v>
      </c>
      <c r="B96" s="19"/>
      <c r="C96" s="20"/>
      <c r="D96" s="20">
        <f t="shared" ref="D96:O96" si="84">D93+D95</f>
        <v>456165.4105</v>
      </c>
      <c r="E96" s="20">
        <f t="shared" si="84"/>
        <v>422351.9157</v>
      </c>
      <c r="F96" s="20">
        <f t="shared" si="84"/>
        <v>486049.7489</v>
      </c>
      <c r="G96" s="20">
        <f t="shared" si="84"/>
        <v>618580.1838</v>
      </c>
      <c r="H96" s="20">
        <f t="shared" si="84"/>
        <v>813940.8511</v>
      </c>
      <c r="I96" s="20">
        <f t="shared" si="84"/>
        <v>1005356.641</v>
      </c>
      <c r="J96" s="20">
        <f t="shared" si="84"/>
        <v>1310475.075</v>
      </c>
      <c r="K96" s="20">
        <f t="shared" si="84"/>
        <v>1748625.727</v>
      </c>
      <c r="L96" s="20">
        <f t="shared" si="84"/>
        <v>2236340.801</v>
      </c>
      <c r="M96" s="20">
        <f t="shared" si="84"/>
        <v>3002876.669</v>
      </c>
      <c r="N96" s="20">
        <f t="shared" si="84"/>
        <v>3843985.622</v>
      </c>
      <c r="O96" s="21">
        <f t="shared" si="84"/>
        <v>5029145.251</v>
      </c>
    </row>
    <row r="97">
      <c r="A97" s="45" t="s">
        <v>76</v>
      </c>
      <c r="B97" s="38">
        <v>33333.0</v>
      </c>
      <c r="C97" s="50"/>
      <c r="D97" s="39">
        <f t="shared" ref="D97:O97" si="85">-$B97</f>
        <v>-33333</v>
      </c>
      <c r="E97" s="39">
        <f t="shared" si="85"/>
        <v>-33333</v>
      </c>
      <c r="F97" s="39">
        <f t="shared" si="85"/>
        <v>-33333</v>
      </c>
      <c r="G97" s="39">
        <f t="shared" si="85"/>
        <v>-33333</v>
      </c>
      <c r="H97" s="39">
        <f t="shared" si="85"/>
        <v>-33333</v>
      </c>
      <c r="I97" s="39">
        <f t="shared" si="85"/>
        <v>-33333</v>
      </c>
      <c r="J97" s="39">
        <f t="shared" si="85"/>
        <v>-33333</v>
      </c>
      <c r="K97" s="39">
        <f t="shared" si="85"/>
        <v>-33333</v>
      </c>
      <c r="L97" s="39">
        <f t="shared" si="85"/>
        <v>-33333</v>
      </c>
      <c r="M97" s="39">
        <f t="shared" si="85"/>
        <v>-33333</v>
      </c>
      <c r="N97" s="39">
        <f t="shared" si="85"/>
        <v>-33333</v>
      </c>
      <c r="O97" s="40">
        <f t="shared" si="85"/>
        <v>-33333</v>
      </c>
    </row>
    <row r="98">
      <c r="A98" s="47" t="s">
        <v>77</v>
      </c>
      <c r="B98" s="47"/>
      <c r="C98" s="48"/>
      <c r="D98" s="48">
        <f t="shared" ref="D98:O98" si="86">D96+D97</f>
        <v>422832.4105</v>
      </c>
      <c r="E98" s="48">
        <f t="shared" si="86"/>
        <v>389018.9157</v>
      </c>
      <c r="F98" s="48">
        <f t="shared" si="86"/>
        <v>452716.7489</v>
      </c>
      <c r="G98" s="48">
        <f t="shared" si="86"/>
        <v>585247.1838</v>
      </c>
      <c r="H98" s="48">
        <f t="shared" si="86"/>
        <v>780607.8511</v>
      </c>
      <c r="I98" s="48">
        <f t="shared" si="86"/>
        <v>972023.6411</v>
      </c>
      <c r="J98" s="48">
        <f t="shared" si="86"/>
        <v>1277142.075</v>
      </c>
      <c r="K98" s="48">
        <f t="shared" si="86"/>
        <v>1715292.727</v>
      </c>
      <c r="L98" s="48">
        <f t="shared" si="86"/>
        <v>2203007.801</v>
      </c>
      <c r="M98" s="48">
        <f t="shared" si="86"/>
        <v>2969543.669</v>
      </c>
      <c r="N98" s="48">
        <f t="shared" si="86"/>
        <v>3810652.622</v>
      </c>
      <c r="O98" s="49">
        <f t="shared" si="86"/>
        <v>4995812.251</v>
      </c>
    </row>
    <row r="99">
      <c r="A99" s="45" t="s">
        <v>78</v>
      </c>
      <c r="B99" s="45"/>
      <c r="C99" s="39"/>
      <c r="D99" s="39">
        <f t="shared" ref="D99:O99" si="87">D98*0.07</f>
        <v>29598.26874</v>
      </c>
      <c r="E99" s="39">
        <f t="shared" si="87"/>
        <v>27231.3241</v>
      </c>
      <c r="F99" s="39">
        <f t="shared" si="87"/>
        <v>31690.17243</v>
      </c>
      <c r="G99" s="39">
        <f t="shared" si="87"/>
        <v>40967.30286</v>
      </c>
      <c r="H99" s="39">
        <f t="shared" si="87"/>
        <v>54642.54958</v>
      </c>
      <c r="I99" s="39">
        <f t="shared" si="87"/>
        <v>68041.65488</v>
      </c>
      <c r="J99" s="39">
        <f t="shared" si="87"/>
        <v>89399.94525</v>
      </c>
      <c r="K99" s="39">
        <f t="shared" si="87"/>
        <v>120070.4909</v>
      </c>
      <c r="L99" s="39">
        <f t="shared" si="87"/>
        <v>154210.5461</v>
      </c>
      <c r="M99" s="39">
        <f t="shared" si="87"/>
        <v>207868.0568</v>
      </c>
      <c r="N99" s="39">
        <f t="shared" si="87"/>
        <v>266745.6835</v>
      </c>
      <c r="O99" s="40">
        <f t="shared" si="87"/>
        <v>349706.8576</v>
      </c>
    </row>
    <row r="100">
      <c r="A100" s="62" t="s">
        <v>79</v>
      </c>
      <c r="B100" s="62"/>
      <c r="C100" s="63"/>
      <c r="D100" s="63">
        <f t="shared" ref="D100:O100" si="88">D98-D99</f>
        <v>393234.1418</v>
      </c>
      <c r="E100" s="63">
        <f t="shared" si="88"/>
        <v>361787.5916</v>
      </c>
      <c r="F100" s="63">
        <f t="shared" si="88"/>
        <v>421026.5765</v>
      </c>
      <c r="G100" s="63">
        <f t="shared" si="88"/>
        <v>544279.8809</v>
      </c>
      <c r="H100" s="63">
        <f t="shared" si="88"/>
        <v>725965.3015</v>
      </c>
      <c r="I100" s="63">
        <f t="shared" si="88"/>
        <v>903981.9862</v>
      </c>
      <c r="J100" s="63">
        <f t="shared" si="88"/>
        <v>1187742.13</v>
      </c>
      <c r="K100" s="63">
        <f t="shared" si="88"/>
        <v>1595222.236</v>
      </c>
      <c r="L100" s="63">
        <f t="shared" si="88"/>
        <v>2048797.255</v>
      </c>
      <c r="M100" s="63">
        <f t="shared" si="88"/>
        <v>2761675.612</v>
      </c>
      <c r="N100" s="63">
        <f t="shared" si="88"/>
        <v>3543906.938</v>
      </c>
      <c r="O100" s="63">
        <f t="shared" si="88"/>
        <v>4646105.394</v>
      </c>
    </row>
    <row r="101">
      <c r="A101" s="45" t="s">
        <v>80</v>
      </c>
      <c r="B101" s="45"/>
      <c r="C101" s="39"/>
      <c r="D101" s="39">
        <f t="shared" ref="D101:O101" si="89">SUM($C100:D100)</f>
        <v>393234.1418</v>
      </c>
      <c r="E101" s="39">
        <f t="shared" si="89"/>
        <v>755021.7334</v>
      </c>
      <c r="F101" s="39">
        <f t="shared" si="89"/>
        <v>1176048.31</v>
      </c>
      <c r="G101" s="39">
        <f t="shared" si="89"/>
        <v>1720328.191</v>
      </c>
      <c r="H101" s="39">
        <f t="shared" si="89"/>
        <v>2446293.492</v>
      </c>
      <c r="I101" s="39">
        <f t="shared" si="89"/>
        <v>3350275.479</v>
      </c>
      <c r="J101" s="39">
        <f t="shared" si="89"/>
        <v>4538017.608</v>
      </c>
      <c r="K101" s="39">
        <f t="shared" si="89"/>
        <v>6133239.845</v>
      </c>
      <c r="L101" s="39">
        <f t="shared" si="89"/>
        <v>8182037.1</v>
      </c>
      <c r="M101" s="39">
        <f t="shared" si="89"/>
        <v>10943712.71</v>
      </c>
      <c r="N101" s="39">
        <f t="shared" si="89"/>
        <v>14487619.65</v>
      </c>
      <c r="O101" s="40">
        <f t="shared" si="89"/>
        <v>19133725.04</v>
      </c>
    </row>
    <row r="102">
      <c r="A102" s="19" t="s">
        <v>81</v>
      </c>
      <c r="B102" s="19"/>
      <c r="C102" s="23" t="str">
        <f t="shared" ref="C102:O102" si="90">IFERROR(C100/C$6,"-")</f>
        <v>-</v>
      </c>
      <c r="D102" s="24">
        <f t="shared" si="90"/>
        <v>0.088499489</v>
      </c>
      <c r="E102" s="24">
        <f t="shared" si="90"/>
        <v>0.06587380585</v>
      </c>
      <c r="F102" s="24">
        <f t="shared" si="90"/>
        <v>0.0619274813</v>
      </c>
      <c r="G102" s="24">
        <f t="shared" si="90"/>
        <v>0.0645720383</v>
      </c>
      <c r="H102" s="24">
        <f t="shared" si="90"/>
        <v>0.06936013927</v>
      </c>
      <c r="I102" s="24">
        <f t="shared" si="90"/>
        <v>0.06944506418</v>
      </c>
      <c r="J102" s="24">
        <f t="shared" si="90"/>
        <v>0.0732488935</v>
      </c>
      <c r="K102" s="24">
        <f t="shared" si="90"/>
        <v>0.07885032633</v>
      </c>
      <c r="L102" s="24">
        <f t="shared" si="90"/>
        <v>0.0810381058</v>
      </c>
      <c r="M102" s="24">
        <f t="shared" si="90"/>
        <v>0.08727227529</v>
      </c>
      <c r="N102" s="24">
        <f t="shared" si="90"/>
        <v>0.08933210479</v>
      </c>
      <c r="O102" s="25">
        <f t="shared" si="90"/>
        <v>0.09327158373</v>
      </c>
    </row>
    <row r="103">
      <c r="A103" s="64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65"/>
    </row>
    <row r="104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>
      <c r="B105" s="64"/>
      <c r="C105" s="64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</row>
    <row r="106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6"/>
    </row>
    <row r="107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6"/>
    </row>
    <row r="108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6"/>
    </row>
    <row r="109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6"/>
    </row>
    <row r="110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6"/>
    </row>
    <row r="11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6"/>
    </row>
    <row r="112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6"/>
    </row>
    <row r="113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6"/>
    </row>
    <row r="114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6"/>
    </row>
    <row r="11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6"/>
    </row>
    <row r="116">
      <c r="A116" s="67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6"/>
    </row>
    <row r="117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6"/>
    </row>
    <row r="118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6"/>
    </row>
    <row r="119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6"/>
    </row>
    <row r="120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6"/>
    </row>
    <row r="12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6"/>
    </row>
    <row r="122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6"/>
    </row>
    <row r="123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6"/>
    </row>
    <row r="124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6"/>
    </row>
    <row r="125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6"/>
    </row>
    <row r="126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6"/>
    </row>
    <row r="127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6"/>
    </row>
    <row r="128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6"/>
    </row>
    <row r="129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6"/>
    </row>
    <row r="130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6"/>
    </row>
    <row r="13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6"/>
    </row>
    <row r="132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6"/>
    </row>
    <row r="133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6"/>
    </row>
    <row r="134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6"/>
    </row>
    <row r="135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6"/>
    </row>
    <row r="136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6"/>
    </row>
    <row r="137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6"/>
    </row>
    <row r="138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6"/>
    </row>
    <row r="139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6"/>
    </row>
    <row r="140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6"/>
    </row>
    <row r="14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6"/>
    </row>
    <row r="142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6"/>
    </row>
    <row r="143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6"/>
    </row>
    <row r="144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6"/>
    </row>
    <row r="14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6"/>
    </row>
    <row r="146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6"/>
    </row>
    <row r="147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6"/>
    </row>
    <row r="148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6"/>
    </row>
    <row r="149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6"/>
    </row>
    <row r="150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6"/>
    </row>
    <row r="15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6"/>
    </row>
    <row r="152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6"/>
    </row>
    <row r="153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6"/>
    </row>
    <row r="154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6"/>
    </row>
    <row r="155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6"/>
    </row>
    <row r="156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6"/>
    </row>
    <row r="157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6"/>
    </row>
    <row r="158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6"/>
    </row>
    <row r="159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6"/>
    </row>
    <row r="160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6"/>
    </row>
    <row r="16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6"/>
    </row>
    <row r="162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6"/>
    </row>
    <row r="163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6"/>
    </row>
    <row r="164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6"/>
    </row>
    <row r="16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6"/>
    </row>
    <row r="166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6"/>
    </row>
    <row r="167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6"/>
    </row>
    <row r="168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6"/>
    </row>
    <row r="169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6"/>
    </row>
    <row r="170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6"/>
    </row>
    <row r="171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6"/>
    </row>
    <row r="172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6"/>
    </row>
    <row r="173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6"/>
    </row>
    <row r="174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6"/>
    </row>
    <row r="175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6"/>
    </row>
    <row r="176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6"/>
    </row>
    <row r="177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6"/>
    </row>
    <row r="178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6"/>
    </row>
    <row r="179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6"/>
    </row>
    <row r="180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6"/>
    </row>
    <row r="181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6"/>
    </row>
    <row r="182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6"/>
    </row>
    <row r="183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6"/>
    </row>
    <row r="184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6"/>
    </row>
    <row r="18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6"/>
    </row>
    <row r="186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6"/>
    </row>
    <row r="187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6"/>
    </row>
    <row r="188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6"/>
    </row>
    <row r="189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6"/>
    </row>
    <row r="190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6"/>
    </row>
    <row r="191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6"/>
    </row>
    <row r="192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6"/>
    </row>
    <row r="193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6"/>
    </row>
    <row r="194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6"/>
    </row>
    <row r="195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6"/>
    </row>
    <row r="196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6"/>
    </row>
    <row r="197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6"/>
    </row>
    <row r="198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6"/>
    </row>
    <row r="199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6"/>
    </row>
    <row r="200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6"/>
    </row>
    <row r="20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6"/>
    </row>
    <row r="202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6"/>
    </row>
    <row r="203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6"/>
    </row>
    <row r="204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6"/>
    </row>
    <row r="205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6"/>
    </row>
    <row r="206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6"/>
    </row>
    <row r="207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6"/>
    </row>
    <row r="208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6"/>
    </row>
    <row r="209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6"/>
    </row>
    <row r="210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6"/>
    </row>
    <row r="21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6"/>
    </row>
    <row r="212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6"/>
    </row>
    <row r="213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6"/>
    </row>
    <row r="214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6"/>
    </row>
    <row r="215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6"/>
    </row>
    <row r="216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6"/>
    </row>
    <row r="217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6"/>
    </row>
    <row r="218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6"/>
    </row>
    <row r="219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6"/>
    </row>
    <row r="220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6"/>
    </row>
    <row r="22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6"/>
    </row>
    <row r="222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6"/>
    </row>
    <row r="223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6"/>
    </row>
    <row r="224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6"/>
    </row>
    <row r="225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6"/>
    </row>
    <row r="226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6"/>
    </row>
    <row r="227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6"/>
    </row>
    <row r="228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6"/>
    </row>
    <row r="229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6"/>
    </row>
    <row r="230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6"/>
    </row>
    <row r="23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6"/>
    </row>
    <row r="232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6"/>
    </row>
    <row r="233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6"/>
    </row>
    <row r="234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6"/>
    </row>
    <row r="235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6"/>
    </row>
    <row r="236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6"/>
    </row>
    <row r="237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6"/>
    </row>
    <row r="238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6"/>
    </row>
    <row r="239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6"/>
    </row>
    <row r="240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6"/>
    </row>
    <row r="24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6"/>
    </row>
    <row r="242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6"/>
    </row>
    <row r="243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6"/>
    </row>
    <row r="244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6"/>
    </row>
    <row r="245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6"/>
    </row>
    <row r="246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6"/>
    </row>
    <row r="247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6"/>
    </row>
    <row r="248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6"/>
    </row>
    <row r="249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6"/>
    </row>
    <row r="250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6"/>
    </row>
    <row r="25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6"/>
    </row>
    <row r="252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6"/>
    </row>
    <row r="253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6"/>
    </row>
    <row r="254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6"/>
    </row>
    <row r="255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6"/>
    </row>
    <row r="256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6"/>
    </row>
    <row r="257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6"/>
    </row>
    <row r="258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6"/>
    </row>
    <row r="259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6"/>
    </row>
    <row r="260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6"/>
    </row>
    <row r="26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6"/>
    </row>
    <row r="262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6"/>
    </row>
    <row r="263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6"/>
    </row>
    <row r="264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6"/>
    </row>
    <row r="26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6"/>
    </row>
    <row r="266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6"/>
    </row>
    <row r="267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6"/>
    </row>
    <row r="268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6"/>
    </row>
    <row r="269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6"/>
    </row>
    <row r="270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6"/>
    </row>
    <row r="27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6"/>
    </row>
    <row r="272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6"/>
    </row>
    <row r="273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6"/>
    </row>
    <row r="274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6"/>
    </row>
    <row r="27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6"/>
    </row>
    <row r="276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6"/>
    </row>
    <row r="277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6"/>
    </row>
    <row r="278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6"/>
    </row>
    <row r="279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6"/>
    </row>
    <row r="280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6"/>
    </row>
    <row r="28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6"/>
    </row>
    <row r="282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6"/>
    </row>
    <row r="283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6"/>
    </row>
    <row r="284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6"/>
    </row>
    <row r="285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6"/>
    </row>
    <row r="286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6"/>
    </row>
    <row r="287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6"/>
    </row>
    <row r="288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6"/>
    </row>
    <row r="289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6"/>
    </row>
    <row r="290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6"/>
    </row>
    <row r="29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6"/>
    </row>
    <row r="292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6"/>
    </row>
    <row r="293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6"/>
    </row>
    <row r="294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6"/>
    </row>
    <row r="295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6"/>
    </row>
    <row r="296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6"/>
    </row>
    <row r="297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6"/>
    </row>
    <row r="298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6"/>
    </row>
    <row r="299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6"/>
    </row>
    <row r="300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6"/>
    </row>
    <row r="30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6"/>
    </row>
    <row r="302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6"/>
    </row>
    <row r="303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6"/>
    </row>
    <row r="304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6"/>
    </row>
    <row r="30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6"/>
    </row>
    <row r="306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6"/>
    </row>
    <row r="307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6"/>
    </row>
    <row r="308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6"/>
    </row>
    <row r="309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6"/>
    </row>
    <row r="310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6"/>
    </row>
    <row r="31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6"/>
    </row>
    <row r="312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6"/>
    </row>
    <row r="313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6"/>
    </row>
    <row r="314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6"/>
    </row>
    <row r="31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6"/>
    </row>
    <row r="316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6"/>
    </row>
    <row r="317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6"/>
    </row>
    <row r="318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6"/>
    </row>
    <row r="319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6"/>
    </row>
    <row r="320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6"/>
    </row>
    <row r="32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6"/>
    </row>
    <row r="322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6"/>
    </row>
    <row r="32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6"/>
    </row>
    <row r="324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6"/>
    </row>
    <row r="32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6"/>
    </row>
    <row r="326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6"/>
    </row>
    <row r="327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6"/>
    </row>
    <row r="328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6"/>
    </row>
    <row r="329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6"/>
    </row>
    <row r="330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6"/>
    </row>
    <row r="33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6"/>
    </row>
    <row r="332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6"/>
    </row>
    <row r="333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6"/>
    </row>
    <row r="334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6"/>
    </row>
    <row r="33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6"/>
    </row>
    <row r="336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6"/>
    </row>
    <row r="337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6"/>
    </row>
    <row r="338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6"/>
    </row>
    <row r="339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6"/>
    </row>
    <row r="340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6"/>
    </row>
    <row r="34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6"/>
    </row>
    <row r="342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6"/>
    </row>
    <row r="343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6"/>
    </row>
    <row r="344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6"/>
    </row>
    <row r="34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6"/>
    </row>
    <row r="346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6"/>
    </row>
    <row r="347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6"/>
    </row>
    <row r="348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6"/>
    </row>
    <row r="349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6"/>
    </row>
    <row r="350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6"/>
    </row>
    <row r="35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6"/>
    </row>
    <row r="352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6"/>
    </row>
    <row r="353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6"/>
    </row>
    <row r="354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6"/>
    </row>
    <row r="35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6"/>
    </row>
    <row r="356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6"/>
    </row>
    <row r="357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6"/>
    </row>
    <row r="358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6"/>
    </row>
    <row r="359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6"/>
    </row>
    <row r="360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6"/>
    </row>
    <row r="36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6"/>
    </row>
    <row r="362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6"/>
    </row>
    <row r="363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6"/>
    </row>
    <row r="364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6"/>
    </row>
    <row r="36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6"/>
    </row>
    <row r="366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6"/>
    </row>
    <row r="367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6"/>
    </row>
    <row r="368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6"/>
    </row>
    <row r="369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6"/>
    </row>
    <row r="370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6"/>
    </row>
    <row r="37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6"/>
    </row>
    <row r="372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6"/>
    </row>
    <row r="373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6"/>
    </row>
    <row r="374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6"/>
    </row>
    <row r="37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6"/>
    </row>
    <row r="376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6"/>
    </row>
    <row r="377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6"/>
    </row>
    <row r="378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6"/>
    </row>
    <row r="379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6"/>
    </row>
    <row r="380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6"/>
    </row>
    <row r="38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6"/>
    </row>
    <row r="382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6"/>
    </row>
    <row r="383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6"/>
    </row>
    <row r="384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6"/>
    </row>
    <row r="38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6"/>
    </row>
    <row r="386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6"/>
    </row>
    <row r="387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6"/>
    </row>
    <row r="388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6"/>
    </row>
    <row r="389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6"/>
    </row>
    <row r="390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6"/>
    </row>
    <row r="39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6"/>
    </row>
    <row r="392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6"/>
    </row>
    <row r="393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6"/>
    </row>
    <row r="394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6"/>
    </row>
    <row r="39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6"/>
    </row>
    <row r="396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6"/>
    </row>
    <row r="397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6"/>
    </row>
    <row r="398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6"/>
    </row>
    <row r="399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6"/>
    </row>
    <row r="400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6"/>
    </row>
    <row r="40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6"/>
    </row>
    <row r="402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6"/>
    </row>
    <row r="403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6"/>
    </row>
    <row r="404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6"/>
    </row>
    <row r="40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6"/>
    </row>
    <row r="406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6"/>
    </row>
    <row r="407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6"/>
    </row>
    <row r="408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6"/>
    </row>
    <row r="409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6"/>
    </row>
    <row r="410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6"/>
    </row>
    <row r="41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6"/>
    </row>
    <row r="412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6"/>
    </row>
    <row r="413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6"/>
    </row>
    <row r="414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6"/>
    </row>
    <row r="415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6"/>
    </row>
    <row r="416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6"/>
    </row>
    <row r="417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6"/>
    </row>
    <row r="418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6"/>
    </row>
    <row r="419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6"/>
    </row>
    <row r="420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6"/>
    </row>
    <row r="42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6"/>
    </row>
    <row r="422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6"/>
    </row>
    <row r="423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6"/>
    </row>
    <row r="424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6"/>
    </row>
    <row r="4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6"/>
    </row>
    <row r="426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6"/>
    </row>
    <row r="427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6"/>
    </row>
    <row r="428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6"/>
    </row>
    <row r="429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6"/>
    </row>
    <row r="430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6"/>
    </row>
    <row r="43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6"/>
    </row>
    <row r="432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6"/>
    </row>
    <row r="433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6"/>
    </row>
    <row r="434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6"/>
    </row>
    <row r="435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6"/>
    </row>
    <row r="436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6"/>
    </row>
    <row r="437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6"/>
    </row>
    <row r="438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6"/>
    </row>
    <row r="439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6"/>
    </row>
    <row r="440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6"/>
    </row>
    <row r="44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6"/>
    </row>
    <row r="442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6"/>
    </row>
    <row r="443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6"/>
    </row>
    <row r="444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6"/>
    </row>
    <row r="44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6"/>
    </row>
    <row r="446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6"/>
    </row>
    <row r="447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6"/>
    </row>
    <row r="448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6"/>
    </row>
    <row r="449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6"/>
    </row>
    <row r="450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6"/>
    </row>
    <row r="45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6"/>
    </row>
    <row r="452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6"/>
    </row>
    <row r="453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6"/>
    </row>
    <row r="454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6"/>
    </row>
    <row r="455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6"/>
    </row>
    <row r="456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6"/>
    </row>
    <row r="457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6"/>
    </row>
    <row r="458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6"/>
    </row>
    <row r="459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6"/>
    </row>
    <row r="460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6"/>
    </row>
    <row r="46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6"/>
    </row>
    <row r="462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6"/>
    </row>
    <row r="463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6"/>
    </row>
    <row r="464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6"/>
    </row>
    <row r="465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6"/>
    </row>
    <row r="466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6"/>
    </row>
    <row r="467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6"/>
    </row>
    <row r="468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6"/>
    </row>
    <row r="469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6"/>
    </row>
    <row r="470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6"/>
    </row>
    <row r="47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6"/>
    </row>
    <row r="472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6"/>
    </row>
    <row r="473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6"/>
    </row>
    <row r="474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6"/>
    </row>
    <row r="475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6"/>
    </row>
    <row r="476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6"/>
    </row>
    <row r="477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6"/>
    </row>
    <row r="478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6"/>
    </row>
    <row r="479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6"/>
    </row>
    <row r="480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6"/>
    </row>
    <row r="48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6"/>
    </row>
    <row r="482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6"/>
    </row>
    <row r="483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6"/>
    </row>
    <row r="484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6"/>
    </row>
    <row r="485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6"/>
    </row>
    <row r="486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6"/>
    </row>
    <row r="487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6"/>
    </row>
    <row r="488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6"/>
    </row>
    <row r="489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6"/>
    </row>
    <row r="490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6"/>
    </row>
    <row r="49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6"/>
    </row>
    <row r="492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6"/>
    </row>
    <row r="493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6"/>
    </row>
    <row r="494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6"/>
    </row>
    <row r="495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6"/>
    </row>
    <row r="496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6"/>
    </row>
    <row r="497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6"/>
    </row>
    <row r="498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6"/>
    </row>
    <row r="499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6"/>
    </row>
    <row r="500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6"/>
    </row>
    <row r="50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6"/>
    </row>
    <row r="502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6"/>
    </row>
    <row r="503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6"/>
    </row>
    <row r="504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6"/>
    </row>
    <row r="505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6"/>
    </row>
    <row r="506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6"/>
    </row>
    <row r="507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6"/>
    </row>
    <row r="508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6"/>
    </row>
    <row r="509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6"/>
    </row>
    <row r="510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6"/>
    </row>
    <row r="51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6"/>
    </row>
    <row r="512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6"/>
    </row>
    <row r="513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6"/>
    </row>
    <row r="514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6"/>
    </row>
    <row r="51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6"/>
    </row>
    <row r="516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6"/>
    </row>
    <row r="517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6"/>
    </row>
    <row r="518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6"/>
    </row>
    <row r="519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6"/>
    </row>
    <row r="520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6"/>
    </row>
    <row r="52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6"/>
    </row>
    <row r="522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6"/>
    </row>
    <row r="523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6"/>
    </row>
    <row r="524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6"/>
    </row>
    <row r="5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6"/>
    </row>
    <row r="526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6"/>
    </row>
    <row r="527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6"/>
    </row>
    <row r="528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6"/>
    </row>
    <row r="529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6"/>
    </row>
    <row r="530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6"/>
    </row>
    <row r="53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6"/>
    </row>
    <row r="532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6"/>
    </row>
    <row r="533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6"/>
    </row>
    <row r="534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6"/>
    </row>
    <row r="53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6"/>
    </row>
    <row r="536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6"/>
    </row>
    <row r="537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6"/>
    </row>
    <row r="538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6"/>
    </row>
    <row r="539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6"/>
    </row>
    <row r="540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6"/>
    </row>
    <row r="54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6"/>
    </row>
    <row r="542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6"/>
    </row>
    <row r="543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6"/>
    </row>
    <row r="544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6"/>
    </row>
    <row r="54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6"/>
    </row>
    <row r="546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6"/>
    </row>
    <row r="547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6"/>
    </row>
    <row r="548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6"/>
    </row>
    <row r="549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6"/>
    </row>
    <row r="550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6"/>
    </row>
    <row r="55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6"/>
    </row>
    <row r="552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6"/>
    </row>
    <row r="553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6"/>
    </row>
    <row r="554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6"/>
    </row>
    <row r="55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6"/>
    </row>
    <row r="556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6"/>
    </row>
    <row r="557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6"/>
    </row>
    <row r="558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6"/>
    </row>
    <row r="559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6"/>
    </row>
    <row r="560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6"/>
    </row>
    <row r="56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6"/>
    </row>
    <row r="562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6"/>
    </row>
    <row r="563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6"/>
    </row>
    <row r="564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6"/>
    </row>
    <row r="56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6"/>
    </row>
    <row r="566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6"/>
    </row>
    <row r="567">
      <c r="A567" s="64"/>
      <c r="B567" s="64"/>
      <c r="C567" s="64"/>
      <c r="D567" s="64"/>
      <c r="E567" s="64"/>
      <c r="F567" s="67"/>
      <c r="G567" s="64"/>
      <c r="H567" s="64"/>
      <c r="I567" s="64"/>
      <c r="J567" s="64"/>
      <c r="K567" s="64"/>
      <c r="L567" s="64"/>
      <c r="M567" s="64"/>
      <c r="N567" s="64"/>
      <c r="O567" s="66"/>
    </row>
    <row r="568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6"/>
    </row>
    <row r="569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6"/>
    </row>
    <row r="570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6"/>
    </row>
    <row r="57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6"/>
    </row>
    <row r="572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6"/>
    </row>
    <row r="573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6"/>
    </row>
    <row r="574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6"/>
    </row>
    <row r="575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6"/>
    </row>
    <row r="576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6"/>
    </row>
    <row r="577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6"/>
    </row>
    <row r="578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6"/>
    </row>
    <row r="579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6"/>
    </row>
    <row r="580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6"/>
    </row>
    <row r="58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6"/>
    </row>
    <row r="582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9"/>
    </row>
    <row r="583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9"/>
    </row>
    <row r="584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9"/>
    </row>
    <row r="585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9"/>
    </row>
    <row r="586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9"/>
    </row>
    <row r="587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9"/>
    </row>
    <row r="588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9"/>
    </row>
    <row r="589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9"/>
    </row>
    <row r="590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9"/>
    </row>
    <row r="591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9"/>
    </row>
    <row r="592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9"/>
    </row>
    <row r="593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9"/>
    </row>
    <row r="594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9"/>
    </row>
    <row r="595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9"/>
    </row>
    <row r="596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9"/>
    </row>
    <row r="597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9"/>
    </row>
    <row r="598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9"/>
    </row>
    <row r="599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9"/>
    </row>
    <row r="600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9"/>
    </row>
    <row r="601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9"/>
    </row>
    <row r="602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9"/>
    </row>
    <row r="603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9"/>
    </row>
    <row r="604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9"/>
    </row>
    <row r="605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9"/>
    </row>
    <row r="606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9"/>
    </row>
    <row r="607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9"/>
    </row>
    <row r="608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9"/>
    </row>
    <row r="609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9"/>
    </row>
    <row r="610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9"/>
    </row>
    <row r="611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9"/>
    </row>
    <row r="612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9"/>
    </row>
    <row r="613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9"/>
    </row>
    <row r="614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9"/>
    </row>
    <row r="615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9"/>
    </row>
    <row r="616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9"/>
    </row>
    <row r="617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9"/>
    </row>
    <row r="618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9"/>
    </row>
    <row r="619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9"/>
    </row>
    <row r="620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9"/>
    </row>
    <row r="621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9"/>
    </row>
    <row r="622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9"/>
    </row>
    <row r="623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9"/>
    </row>
    <row r="624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9"/>
    </row>
    <row r="625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9"/>
    </row>
    <row r="626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9"/>
    </row>
    <row r="627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9"/>
    </row>
    <row r="628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9"/>
    </row>
    <row r="629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9"/>
    </row>
    <row r="630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9"/>
    </row>
    <row r="631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9"/>
    </row>
    <row r="632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9"/>
    </row>
    <row r="633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9"/>
    </row>
    <row r="634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9"/>
    </row>
    <row r="635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9"/>
    </row>
    <row r="636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9"/>
    </row>
    <row r="637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9"/>
    </row>
    <row r="638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9"/>
    </row>
    <row r="639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9"/>
    </row>
    <row r="640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9"/>
    </row>
    <row r="641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9"/>
    </row>
    <row r="642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9"/>
    </row>
    <row r="643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9"/>
    </row>
    <row r="644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9"/>
    </row>
    <row r="645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9"/>
    </row>
    <row r="646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9"/>
    </row>
    <row r="647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9"/>
    </row>
    <row r="648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9"/>
    </row>
    <row r="649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9"/>
    </row>
    <row r="650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9"/>
    </row>
    <row r="651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9"/>
    </row>
    <row r="652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9"/>
    </row>
    <row r="653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9"/>
    </row>
    <row r="654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9"/>
    </row>
    <row r="655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9"/>
    </row>
    <row r="656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9"/>
    </row>
    <row r="657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9"/>
    </row>
    <row r="658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9"/>
    </row>
    <row r="659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9"/>
    </row>
    <row r="660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9"/>
    </row>
    <row r="661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9"/>
    </row>
    <row r="662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9"/>
    </row>
    <row r="663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9"/>
    </row>
    <row r="664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9"/>
    </row>
    <row r="665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9"/>
    </row>
    <row r="666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9"/>
    </row>
    <row r="667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9"/>
    </row>
    <row r="668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9"/>
    </row>
    <row r="669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9"/>
    </row>
    <row r="670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9"/>
    </row>
    <row r="671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9"/>
    </row>
    <row r="672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9"/>
    </row>
    <row r="673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9"/>
    </row>
    <row r="674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9"/>
    </row>
    <row r="675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9"/>
    </row>
    <row r="676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9"/>
    </row>
    <row r="677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9"/>
    </row>
    <row r="678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9"/>
    </row>
    <row r="679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9"/>
    </row>
    <row r="680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9"/>
    </row>
    <row r="681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9"/>
    </row>
    <row r="682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9"/>
    </row>
    <row r="683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9"/>
    </row>
    <row r="684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9"/>
    </row>
    <row r="685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9"/>
    </row>
    <row r="686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9"/>
    </row>
    <row r="687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9"/>
    </row>
    <row r="688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9"/>
    </row>
    <row r="689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9"/>
    </row>
    <row r="690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9"/>
    </row>
    <row r="691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9"/>
    </row>
    <row r="692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9"/>
    </row>
    <row r="693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9"/>
    </row>
    <row r="694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9"/>
    </row>
    <row r="695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9"/>
    </row>
    <row r="696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9"/>
    </row>
    <row r="697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9"/>
    </row>
    <row r="698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9"/>
    </row>
    <row r="699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9"/>
    </row>
    <row r="700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9"/>
    </row>
    <row r="701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9"/>
    </row>
    <row r="702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9"/>
    </row>
    <row r="703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9"/>
    </row>
    <row r="704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9"/>
    </row>
    <row r="705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9"/>
    </row>
    <row r="706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9"/>
    </row>
    <row r="707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9"/>
    </row>
    <row r="708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9"/>
    </row>
    <row r="709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9"/>
    </row>
    <row r="710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9"/>
    </row>
    <row r="711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9"/>
    </row>
    <row r="712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9"/>
    </row>
    <row r="713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9"/>
    </row>
    <row r="714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9"/>
    </row>
    <row r="715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9"/>
    </row>
    <row r="716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9"/>
    </row>
    <row r="717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9"/>
    </row>
    <row r="718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9"/>
    </row>
    <row r="719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9"/>
    </row>
    <row r="720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9"/>
    </row>
    <row r="721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9"/>
    </row>
    <row r="722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9"/>
    </row>
    <row r="723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9"/>
    </row>
    <row r="724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9"/>
    </row>
    <row r="725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9"/>
    </row>
    <row r="726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9"/>
    </row>
    <row r="727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9"/>
    </row>
    <row r="728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9"/>
    </row>
    <row r="729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9"/>
    </row>
    <row r="730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9"/>
    </row>
    <row r="731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9"/>
    </row>
    <row r="732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9"/>
    </row>
    <row r="733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9"/>
    </row>
    <row r="734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9"/>
    </row>
    <row r="735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9"/>
    </row>
    <row r="736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9"/>
    </row>
    <row r="737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9"/>
    </row>
    <row r="738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9"/>
    </row>
    <row r="739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9"/>
    </row>
    <row r="740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9"/>
    </row>
    <row r="741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9"/>
    </row>
    <row r="742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9"/>
    </row>
    <row r="743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9"/>
    </row>
    <row r="744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9"/>
    </row>
    <row r="745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9"/>
    </row>
    <row r="746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9"/>
    </row>
    <row r="747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9"/>
    </row>
    <row r="748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9"/>
    </row>
    <row r="749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9"/>
    </row>
    <row r="750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9"/>
    </row>
    <row r="751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9"/>
    </row>
    <row r="752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9"/>
    </row>
    <row r="753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9"/>
    </row>
    <row r="754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9"/>
    </row>
    <row r="755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9"/>
    </row>
    <row r="756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9"/>
    </row>
    <row r="757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9"/>
    </row>
    <row r="758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9"/>
    </row>
    <row r="759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9"/>
    </row>
    <row r="760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9"/>
    </row>
    <row r="761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9"/>
    </row>
    <row r="762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9"/>
    </row>
    <row r="763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9"/>
    </row>
    <row r="764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9"/>
    </row>
    <row r="765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9"/>
    </row>
    <row r="766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9"/>
    </row>
    <row r="767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9"/>
    </row>
    <row r="768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9"/>
    </row>
    <row r="769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9"/>
    </row>
    <row r="770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9"/>
    </row>
    <row r="771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9"/>
    </row>
    <row r="772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9"/>
    </row>
    <row r="773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9"/>
    </row>
    <row r="774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9"/>
    </row>
    <row r="775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9"/>
    </row>
    <row r="776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9"/>
    </row>
    <row r="777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9"/>
    </row>
    <row r="778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9"/>
    </row>
    <row r="779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9"/>
    </row>
    <row r="780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9"/>
    </row>
    <row r="781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9"/>
    </row>
    <row r="782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9"/>
    </row>
    <row r="783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9"/>
    </row>
    <row r="784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9"/>
    </row>
    <row r="785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9"/>
    </row>
    <row r="786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9"/>
    </row>
    <row r="787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9"/>
    </row>
    <row r="788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9"/>
    </row>
    <row r="789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9"/>
    </row>
    <row r="790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9"/>
    </row>
    <row r="791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9"/>
    </row>
    <row r="792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9"/>
    </row>
    <row r="793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9"/>
    </row>
    <row r="794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9"/>
    </row>
    <row r="795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9"/>
    </row>
    <row r="796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9"/>
    </row>
    <row r="797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9"/>
    </row>
    <row r="798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9"/>
    </row>
    <row r="799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9"/>
    </row>
    <row r="800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9"/>
    </row>
    <row r="801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9"/>
    </row>
    <row r="802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9"/>
    </row>
    <row r="803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9"/>
    </row>
    <row r="804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9"/>
    </row>
    <row r="805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9"/>
    </row>
    <row r="806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9"/>
    </row>
    <row r="807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9"/>
    </row>
    <row r="808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9"/>
    </row>
    <row r="809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9"/>
    </row>
    <row r="810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9"/>
    </row>
    <row r="811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9"/>
    </row>
    <row r="812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9"/>
    </row>
    <row r="813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9"/>
    </row>
    <row r="814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9"/>
    </row>
    <row r="815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9"/>
    </row>
    <row r="816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9"/>
    </row>
    <row r="817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9"/>
    </row>
    <row r="818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9"/>
    </row>
    <row r="819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9"/>
    </row>
    <row r="820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9"/>
    </row>
    <row r="821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9"/>
    </row>
    <row r="822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9"/>
    </row>
    <row r="823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9"/>
    </row>
    <row r="824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9"/>
    </row>
    <row r="825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9"/>
    </row>
    <row r="826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9"/>
    </row>
    <row r="827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9"/>
    </row>
    <row r="828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9"/>
    </row>
    <row r="829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9"/>
    </row>
    <row r="830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9"/>
    </row>
    <row r="831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9"/>
    </row>
    <row r="832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9"/>
    </row>
    <row r="833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9"/>
    </row>
    <row r="834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9"/>
    </row>
    <row r="835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9"/>
    </row>
    <row r="836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9"/>
    </row>
    <row r="837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9"/>
    </row>
    <row r="838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9"/>
    </row>
    <row r="839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9"/>
    </row>
    <row r="840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9"/>
    </row>
    <row r="841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9"/>
    </row>
    <row r="842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9"/>
    </row>
    <row r="843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9"/>
    </row>
    <row r="844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9"/>
    </row>
    <row r="845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9"/>
    </row>
    <row r="846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9"/>
    </row>
    <row r="847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9"/>
    </row>
    <row r="848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9"/>
    </row>
    <row r="849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9"/>
    </row>
    <row r="850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9"/>
    </row>
    <row r="851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9"/>
    </row>
    <row r="852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9"/>
    </row>
    <row r="853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9"/>
    </row>
    <row r="854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9"/>
    </row>
    <row r="855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9"/>
    </row>
    <row r="856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9"/>
    </row>
    <row r="857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9"/>
    </row>
    <row r="858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9"/>
    </row>
    <row r="859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9"/>
    </row>
    <row r="860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9"/>
    </row>
    <row r="861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9"/>
    </row>
    <row r="862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9"/>
    </row>
    <row r="863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9"/>
    </row>
    <row r="864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9"/>
    </row>
    <row r="865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9"/>
    </row>
    <row r="866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9"/>
    </row>
    <row r="867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9"/>
    </row>
    <row r="868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9"/>
    </row>
    <row r="869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9"/>
    </row>
    <row r="870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9"/>
    </row>
    <row r="871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9"/>
    </row>
    <row r="872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9"/>
    </row>
    <row r="873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9"/>
    </row>
    <row r="874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9"/>
    </row>
    <row r="875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9"/>
    </row>
    <row r="876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9"/>
    </row>
    <row r="877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9"/>
    </row>
    <row r="878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9"/>
    </row>
    <row r="879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9"/>
    </row>
    <row r="880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9"/>
    </row>
    <row r="881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9"/>
    </row>
    <row r="882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9"/>
    </row>
    <row r="883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9"/>
    </row>
    <row r="884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9"/>
    </row>
    <row r="885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9"/>
    </row>
    <row r="886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9"/>
    </row>
    <row r="887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9"/>
    </row>
    <row r="888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9"/>
    </row>
    <row r="889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9"/>
    </row>
    <row r="890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9"/>
    </row>
    <row r="891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9"/>
    </row>
    <row r="892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9"/>
    </row>
    <row r="893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9"/>
    </row>
    <row r="894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9"/>
    </row>
    <row r="895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9"/>
    </row>
    <row r="896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9"/>
    </row>
    <row r="897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9"/>
    </row>
    <row r="898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9"/>
    </row>
    <row r="899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9"/>
    </row>
    <row r="900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9"/>
    </row>
    <row r="901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9"/>
    </row>
    <row r="902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9"/>
    </row>
    <row r="903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9"/>
    </row>
    <row r="904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9"/>
    </row>
    <row r="905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9"/>
    </row>
    <row r="906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9"/>
    </row>
    <row r="907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9"/>
    </row>
    <row r="908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9"/>
    </row>
    <row r="909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9"/>
    </row>
    <row r="910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9"/>
    </row>
    <row r="911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9"/>
    </row>
    <row r="912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9"/>
    </row>
    <row r="913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9"/>
    </row>
    <row r="914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9"/>
    </row>
    <row r="915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9"/>
    </row>
    <row r="916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9"/>
    </row>
    <row r="917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9"/>
    </row>
    <row r="918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9"/>
    </row>
    <row r="919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9"/>
    </row>
    <row r="920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9"/>
    </row>
    <row r="921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9"/>
    </row>
    <row r="922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9"/>
    </row>
    <row r="923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9"/>
    </row>
    <row r="924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9"/>
    </row>
    <row r="925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9"/>
    </row>
    <row r="926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9"/>
    </row>
    <row r="927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9"/>
    </row>
    <row r="928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9"/>
    </row>
    <row r="929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9"/>
    </row>
    <row r="930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9"/>
    </row>
    <row r="931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9"/>
    </row>
    <row r="932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9"/>
    </row>
    <row r="933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9"/>
    </row>
    <row r="934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9"/>
    </row>
    <row r="935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9"/>
    </row>
    <row r="936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9"/>
    </row>
    <row r="937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9"/>
    </row>
    <row r="938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9"/>
    </row>
    <row r="939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9"/>
    </row>
    <row r="940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9"/>
    </row>
    <row r="941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9"/>
    </row>
    <row r="942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9"/>
    </row>
    <row r="943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9"/>
    </row>
    <row r="944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9"/>
    </row>
    <row r="945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9"/>
    </row>
    <row r="946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9"/>
    </row>
    <row r="947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9"/>
    </row>
    <row r="948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9"/>
    </row>
    <row r="949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9"/>
    </row>
    <row r="950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9"/>
    </row>
    <row r="951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9"/>
    </row>
    <row r="952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9"/>
    </row>
    <row r="953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9"/>
    </row>
    <row r="954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9"/>
    </row>
    <row r="955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9"/>
    </row>
    <row r="956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9"/>
    </row>
    <row r="957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9"/>
    </row>
    <row r="958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9"/>
    </row>
    <row r="959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9"/>
    </row>
    <row r="960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9"/>
    </row>
    <row r="961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9"/>
    </row>
    <row r="962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9"/>
    </row>
    <row r="963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9"/>
    </row>
    <row r="964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9"/>
    </row>
    <row r="965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9"/>
    </row>
    <row r="966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9"/>
    </row>
    <row r="967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9"/>
    </row>
    <row r="968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9"/>
    </row>
    <row r="969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9"/>
    </row>
    <row r="970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9"/>
    </row>
    <row r="971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9"/>
    </row>
    <row r="972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9"/>
    </row>
    <row r="973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9"/>
    </row>
    <row r="974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9"/>
    </row>
    <row r="975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9"/>
    </row>
    <row r="976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9"/>
    </row>
    <row r="977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9"/>
    </row>
    <row r="978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9"/>
    </row>
    <row r="979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9"/>
    </row>
    <row r="980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9"/>
    </row>
    <row r="981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9"/>
    </row>
    <row r="982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9"/>
    </row>
    <row r="983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9"/>
    </row>
    <row r="984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9"/>
    </row>
    <row r="985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9"/>
    </row>
    <row r="986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9"/>
    </row>
    <row r="987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9"/>
    </row>
    <row r="988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9"/>
    </row>
    <row r="989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9"/>
    </row>
    <row r="990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9"/>
    </row>
    <row r="991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9"/>
    </row>
    <row r="992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9"/>
    </row>
    <row r="993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9"/>
    </row>
    <row r="994">
      <c r="A994" s="68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9"/>
    </row>
    <row r="995">
      <c r="A995" s="68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9"/>
    </row>
    <row r="996">
      <c r="A996" s="68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9"/>
    </row>
    <row r="997">
      <c r="A997" s="68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9"/>
    </row>
    <row r="998">
      <c r="A998" s="68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9"/>
    </row>
    <row r="999">
      <c r="A999" s="68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9"/>
    </row>
    <row r="1000">
      <c r="A1000" s="68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9"/>
    </row>
    <row r="1001">
      <c r="A1001" s="68"/>
      <c r="B1001" s="68"/>
      <c r="C1001" s="68"/>
      <c r="D1001" s="68"/>
      <c r="E1001" s="68"/>
      <c r="F1001" s="68"/>
      <c r="G1001" s="68"/>
      <c r="H1001" s="68"/>
      <c r="I1001" s="68"/>
      <c r="J1001" s="68"/>
      <c r="K1001" s="68"/>
      <c r="L1001" s="68"/>
      <c r="M1001" s="68"/>
      <c r="N1001" s="68"/>
      <c r="O1001" s="69"/>
    </row>
    <row r="1002">
      <c r="A1002" s="68"/>
      <c r="B1002" s="68"/>
      <c r="C1002" s="68"/>
      <c r="D1002" s="68"/>
      <c r="E1002" s="68"/>
      <c r="F1002" s="68"/>
      <c r="G1002" s="68"/>
      <c r="H1002" s="68"/>
      <c r="I1002" s="68"/>
      <c r="J1002" s="68"/>
      <c r="K1002" s="68"/>
      <c r="L1002" s="68"/>
      <c r="M1002" s="68"/>
      <c r="N1002" s="68"/>
      <c r="O1002" s="69"/>
    </row>
    <row r="1003">
      <c r="A1003" s="68"/>
      <c r="B1003" s="68"/>
      <c r="C1003" s="68"/>
      <c r="D1003" s="68"/>
      <c r="E1003" s="68"/>
      <c r="F1003" s="68"/>
      <c r="G1003" s="68"/>
      <c r="H1003" s="68"/>
      <c r="I1003" s="68"/>
      <c r="J1003" s="68"/>
      <c r="K1003" s="68"/>
      <c r="L1003" s="68"/>
      <c r="M1003" s="68"/>
      <c r="N1003" s="68"/>
      <c r="O1003" s="69"/>
    </row>
    <row r="1004">
      <c r="A1004" s="68"/>
      <c r="B1004" s="68"/>
      <c r="C1004" s="68"/>
      <c r="D1004" s="68"/>
      <c r="E1004" s="68"/>
      <c r="F1004" s="68"/>
      <c r="G1004" s="68"/>
      <c r="H1004" s="68"/>
      <c r="I1004" s="68"/>
      <c r="J1004" s="68"/>
      <c r="K1004" s="68"/>
      <c r="L1004" s="68"/>
      <c r="M1004" s="68"/>
      <c r="N1004" s="68"/>
      <c r="O1004" s="69"/>
    </row>
    <row r="1005">
      <c r="A1005" s="68"/>
      <c r="B1005" s="68"/>
      <c r="C1005" s="68"/>
      <c r="D1005" s="68"/>
      <c r="E1005" s="68"/>
      <c r="F1005" s="68"/>
      <c r="G1005" s="68"/>
      <c r="H1005" s="68"/>
      <c r="I1005" s="68"/>
      <c r="J1005" s="68"/>
      <c r="K1005" s="68"/>
      <c r="L1005" s="68"/>
      <c r="M1005" s="68"/>
      <c r="N1005" s="68"/>
      <c r="O1005" s="69"/>
    </row>
    <row r="1006">
      <c r="A1006" s="68"/>
      <c r="B1006" s="68"/>
      <c r="C1006" s="68"/>
      <c r="D1006" s="68"/>
      <c r="E1006" s="68"/>
      <c r="F1006" s="68"/>
      <c r="G1006" s="68"/>
      <c r="H1006" s="68"/>
      <c r="I1006" s="68"/>
      <c r="J1006" s="68"/>
      <c r="K1006" s="68"/>
      <c r="L1006" s="68"/>
      <c r="M1006" s="68"/>
      <c r="N1006" s="68"/>
      <c r="O1006" s="69"/>
    </row>
    <row r="1007">
      <c r="A1007" s="68"/>
      <c r="B1007" s="68"/>
      <c r="C1007" s="68"/>
      <c r="D1007" s="68"/>
      <c r="E1007" s="68"/>
      <c r="F1007" s="68"/>
      <c r="G1007" s="68"/>
      <c r="H1007" s="68"/>
      <c r="I1007" s="68"/>
      <c r="J1007" s="68"/>
      <c r="K1007" s="68"/>
      <c r="L1007" s="68"/>
      <c r="M1007" s="68"/>
      <c r="N1007" s="68"/>
      <c r="O1007" s="69"/>
    </row>
    <row r="1008">
      <c r="A1008" s="68"/>
      <c r="B1008" s="68"/>
      <c r="C1008" s="68"/>
      <c r="D1008" s="68"/>
      <c r="E1008" s="68"/>
      <c r="F1008" s="68"/>
      <c r="G1008" s="68"/>
      <c r="H1008" s="68"/>
      <c r="I1008" s="68"/>
      <c r="J1008" s="68"/>
      <c r="K1008" s="68"/>
      <c r="L1008" s="68"/>
      <c r="M1008" s="68"/>
      <c r="N1008" s="68"/>
      <c r="O1008" s="69"/>
    </row>
    <row r="1009">
      <c r="A1009" s="68"/>
      <c r="B1009" s="68"/>
      <c r="C1009" s="68"/>
      <c r="D1009" s="68"/>
      <c r="E1009" s="68"/>
      <c r="F1009" s="68"/>
      <c r="G1009" s="68"/>
      <c r="H1009" s="68"/>
      <c r="I1009" s="68"/>
      <c r="J1009" s="68"/>
      <c r="K1009" s="68"/>
      <c r="L1009" s="68"/>
      <c r="M1009" s="68"/>
      <c r="N1009" s="68"/>
      <c r="O1009" s="69"/>
    </row>
    <row r="1010">
      <c r="A1010" s="68"/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  <c r="O1010" s="69"/>
    </row>
    <row r="1011">
      <c r="A1011" s="68"/>
      <c r="B1011" s="68"/>
      <c r="C1011" s="68"/>
      <c r="D1011" s="68"/>
      <c r="E1011" s="68"/>
      <c r="F1011" s="68"/>
      <c r="G1011" s="68"/>
      <c r="H1011" s="68"/>
      <c r="I1011" s="68"/>
      <c r="J1011" s="68"/>
      <c r="K1011" s="68"/>
      <c r="L1011" s="68"/>
      <c r="M1011" s="68"/>
      <c r="N1011" s="68"/>
      <c r="O1011" s="69"/>
    </row>
    <row r="1012">
      <c r="A1012" s="68"/>
      <c r="B1012" s="68"/>
      <c r="C1012" s="68"/>
      <c r="D1012" s="68"/>
      <c r="E1012" s="68"/>
      <c r="F1012" s="68"/>
      <c r="G1012" s="68"/>
      <c r="H1012" s="68"/>
      <c r="I1012" s="68"/>
      <c r="J1012" s="68"/>
      <c r="K1012" s="68"/>
      <c r="L1012" s="68"/>
      <c r="M1012" s="68"/>
      <c r="N1012" s="68"/>
      <c r="O1012" s="69"/>
    </row>
    <row r="1013">
      <c r="A1013" s="68"/>
      <c r="B1013" s="68"/>
      <c r="C1013" s="68"/>
      <c r="D1013" s="68"/>
      <c r="E1013" s="68"/>
      <c r="F1013" s="68"/>
      <c r="G1013" s="68"/>
      <c r="H1013" s="68"/>
      <c r="I1013" s="68"/>
      <c r="J1013" s="68"/>
      <c r="K1013" s="68"/>
      <c r="L1013" s="68"/>
      <c r="M1013" s="68"/>
      <c r="N1013" s="68"/>
      <c r="O1013" s="69"/>
    </row>
    <row r="1014">
      <c r="A1014" s="68"/>
      <c r="B1014" s="68"/>
      <c r="C1014" s="68"/>
      <c r="D1014" s="68"/>
      <c r="E1014" s="68"/>
      <c r="F1014" s="68"/>
      <c r="G1014" s="68"/>
      <c r="H1014" s="68"/>
      <c r="I1014" s="68"/>
      <c r="J1014" s="68"/>
      <c r="K1014" s="68"/>
      <c r="L1014" s="68"/>
      <c r="M1014" s="68"/>
      <c r="N1014" s="68"/>
      <c r="O1014" s="69"/>
    </row>
    <row r="1015">
      <c r="A1015" s="68"/>
      <c r="B1015" s="68"/>
      <c r="C1015" s="68"/>
      <c r="D1015" s="68"/>
      <c r="E1015" s="68"/>
      <c r="F1015" s="68"/>
      <c r="G1015" s="68"/>
      <c r="H1015" s="68"/>
      <c r="I1015" s="68"/>
      <c r="J1015" s="68"/>
      <c r="K1015" s="68"/>
      <c r="L1015" s="68"/>
      <c r="M1015" s="68"/>
      <c r="N1015" s="68"/>
      <c r="O1015" s="69"/>
    </row>
    <row r="1016">
      <c r="A1016" s="68"/>
      <c r="B1016" s="68"/>
      <c r="C1016" s="68"/>
      <c r="D1016" s="68"/>
      <c r="E1016" s="68"/>
      <c r="F1016" s="68"/>
      <c r="G1016" s="68"/>
      <c r="H1016" s="68"/>
      <c r="I1016" s="68"/>
      <c r="J1016" s="68"/>
      <c r="K1016" s="68"/>
      <c r="L1016" s="68"/>
      <c r="M1016" s="68"/>
      <c r="N1016" s="68"/>
      <c r="O1016" s="69"/>
    </row>
    <row r="1017">
      <c r="A1017" s="68"/>
      <c r="B1017" s="68"/>
      <c r="C1017" s="68"/>
      <c r="D1017" s="68"/>
      <c r="E1017" s="68"/>
      <c r="F1017" s="68"/>
      <c r="G1017" s="68"/>
      <c r="H1017" s="68"/>
      <c r="I1017" s="68"/>
      <c r="J1017" s="68"/>
      <c r="K1017" s="68"/>
      <c r="L1017" s="68"/>
      <c r="M1017" s="68"/>
      <c r="N1017" s="68"/>
      <c r="O1017" s="69"/>
    </row>
    <row r="1018">
      <c r="A1018" s="68"/>
      <c r="B1018" s="68"/>
      <c r="C1018" s="68"/>
      <c r="D1018" s="68"/>
      <c r="E1018" s="68"/>
      <c r="F1018" s="68"/>
      <c r="G1018" s="68"/>
      <c r="H1018" s="68"/>
      <c r="I1018" s="68"/>
      <c r="J1018" s="68"/>
      <c r="K1018" s="68"/>
      <c r="L1018" s="68"/>
      <c r="M1018" s="68"/>
      <c r="N1018" s="68"/>
      <c r="O1018" s="69"/>
    </row>
    <row r="1019">
      <c r="A1019" s="68"/>
      <c r="B1019" s="68"/>
      <c r="C1019" s="68"/>
      <c r="D1019" s="68"/>
      <c r="E1019" s="68"/>
      <c r="F1019" s="68"/>
      <c r="G1019" s="68"/>
      <c r="H1019" s="68"/>
      <c r="I1019" s="68"/>
      <c r="J1019" s="68"/>
      <c r="K1019" s="68"/>
      <c r="L1019" s="68"/>
      <c r="M1019" s="68"/>
      <c r="N1019" s="68"/>
      <c r="O1019" s="69"/>
    </row>
    <row r="1020">
      <c r="A1020" s="68"/>
      <c r="B1020" s="68"/>
      <c r="C1020" s="68"/>
      <c r="D1020" s="68"/>
      <c r="E1020" s="68"/>
      <c r="F1020" s="68"/>
      <c r="G1020" s="68"/>
      <c r="H1020" s="68"/>
      <c r="I1020" s="68"/>
      <c r="J1020" s="68"/>
      <c r="K1020" s="68"/>
      <c r="L1020" s="68"/>
      <c r="M1020" s="68"/>
      <c r="N1020" s="68"/>
      <c r="O1020" s="69"/>
    </row>
    <row r="1021">
      <c r="A1021" s="68"/>
      <c r="B1021" s="68"/>
      <c r="C1021" s="68"/>
      <c r="D1021" s="68"/>
      <c r="E1021" s="68"/>
      <c r="F1021" s="68"/>
      <c r="G1021" s="68"/>
      <c r="H1021" s="68"/>
      <c r="I1021" s="68"/>
      <c r="J1021" s="68"/>
      <c r="K1021" s="68"/>
      <c r="L1021" s="68"/>
      <c r="M1021" s="68"/>
      <c r="N1021" s="68"/>
      <c r="O1021" s="69"/>
    </row>
    <row r="1022">
      <c r="A1022" s="68"/>
      <c r="B1022" s="68"/>
      <c r="C1022" s="68"/>
      <c r="D1022" s="68"/>
      <c r="E1022" s="68"/>
      <c r="F1022" s="68"/>
      <c r="G1022" s="68"/>
      <c r="H1022" s="68"/>
      <c r="I1022" s="68"/>
      <c r="J1022" s="68"/>
      <c r="K1022" s="68"/>
      <c r="L1022" s="68"/>
      <c r="M1022" s="68"/>
      <c r="N1022" s="68"/>
      <c r="O1022" s="69"/>
    </row>
    <row r="1023">
      <c r="A1023" s="68"/>
      <c r="B1023" s="68"/>
      <c r="C1023" s="68"/>
      <c r="D1023" s="68"/>
      <c r="E1023" s="68"/>
      <c r="F1023" s="68"/>
      <c r="G1023" s="68"/>
      <c r="H1023" s="68"/>
      <c r="I1023" s="68"/>
      <c r="J1023" s="68"/>
      <c r="K1023" s="68"/>
      <c r="L1023" s="68"/>
      <c r="M1023" s="68"/>
      <c r="N1023" s="68"/>
      <c r="O1023" s="69"/>
    </row>
    <row r="1024">
      <c r="A1024" s="68"/>
      <c r="B1024" s="68"/>
      <c r="C1024" s="68"/>
      <c r="D1024" s="68"/>
      <c r="E1024" s="68"/>
      <c r="F1024" s="68"/>
      <c r="G1024" s="68"/>
      <c r="H1024" s="68"/>
      <c r="I1024" s="68"/>
      <c r="J1024" s="68"/>
      <c r="K1024" s="68"/>
      <c r="L1024" s="68"/>
      <c r="M1024" s="68"/>
      <c r="N1024" s="68"/>
      <c r="O1024" s="69"/>
    </row>
    <row r="1025">
      <c r="A1025" s="68"/>
      <c r="B1025" s="68"/>
      <c r="C1025" s="68"/>
      <c r="D1025" s="68"/>
      <c r="E1025" s="68"/>
      <c r="F1025" s="68"/>
      <c r="G1025" s="68"/>
      <c r="H1025" s="68"/>
      <c r="I1025" s="68"/>
      <c r="J1025" s="68"/>
      <c r="K1025" s="68"/>
      <c r="L1025" s="68"/>
      <c r="M1025" s="68"/>
      <c r="N1025" s="68"/>
      <c r="O1025" s="69"/>
    </row>
    <row r="1026">
      <c r="A1026" s="68"/>
      <c r="B1026" s="68"/>
      <c r="C1026" s="68"/>
      <c r="D1026" s="68"/>
      <c r="E1026" s="68"/>
      <c r="F1026" s="68"/>
      <c r="G1026" s="68"/>
      <c r="H1026" s="68"/>
      <c r="I1026" s="68"/>
      <c r="J1026" s="68"/>
      <c r="K1026" s="68"/>
      <c r="L1026" s="68"/>
      <c r="M1026" s="68"/>
      <c r="N1026" s="68"/>
      <c r="O1026" s="69"/>
    </row>
    <row r="1027">
      <c r="A1027" s="68"/>
      <c r="B1027" s="68"/>
      <c r="C1027" s="68"/>
      <c r="D1027" s="68"/>
      <c r="E1027" s="68"/>
      <c r="F1027" s="68"/>
      <c r="G1027" s="68"/>
      <c r="H1027" s="68"/>
      <c r="I1027" s="68"/>
      <c r="J1027" s="68"/>
      <c r="K1027" s="68"/>
      <c r="L1027" s="68"/>
      <c r="M1027" s="68"/>
      <c r="N1027" s="68"/>
      <c r="O1027" s="69"/>
    </row>
    <row r="1028">
      <c r="A1028" s="68"/>
      <c r="B1028" s="68"/>
      <c r="C1028" s="68"/>
      <c r="D1028" s="68"/>
      <c r="E1028" s="68"/>
      <c r="F1028" s="68"/>
      <c r="G1028" s="68"/>
      <c r="H1028" s="68"/>
      <c r="I1028" s="68"/>
      <c r="J1028" s="68"/>
      <c r="K1028" s="68"/>
      <c r="L1028" s="68"/>
      <c r="M1028" s="68"/>
      <c r="N1028" s="68"/>
      <c r="O1028" s="69"/>
    </row>
    <row r="1029">
      <c r="A1029" s="68"/>
      <c r="B1029" s="68"/>
      <c r="C1029" s="68"/>
      <c r="D1029" s="68"/>
      <c r="E1029" s="68"/>
      <c r="F1029" s="68"/>
      <c r="G1029" s="68"/>
      <c r="H1029" s="68"/>
      <c r="I1029" s="68"/>
      <c r="J1029" s="68"/>
      <c r="K1029" s="68"/>
      <c r="L1029" s="68"/>
      <c r="M1029" s="68"/>
      <c r="N1029" s="68"/>
      <c r="O1029" s="69"/>
    </row>
    <row r="1030">
      <c r="A1030" s="68"/>
      <c r="B1030" s="68"/>
      <c r="C1030" s="68"/>
      <c r="D1030" s="68"/>
      <c r="E1030" s="68"/>
      <c r="F1030" s="68"/>
      <c r="G1030" s="68"/>
      <c r="H1030" s="68"/>
      <c r="I1030" s="68"/>
      <c r="J1030" s="68"/>
      <c r="K1030" s="68"/>
      <c r="L1030" s="68"/>
      <c r="M1030" s="68"/>
      <c r="N1030" s="68"/>
      <c r="O1030" s="69"/>
    </row>
    <row r="1031">
      <c r="A1031" s="68"/>
      <c r="B1031" s="68"/>
      <c r="C1031" s="68"/>
      <c r="D1031" s="68"/>
      <c r="E1031" s="68"/>
      <c r="F1031" s="68"/>
      <c r="G1031" s="68"/>
      <c r="H1031" s="68"/>
      <c r="I1031" s="68"/>
      <c r="J1031" s="68"/>
      <c r="K1031" s="68"/>
      <c r="L1031" s="68"/>
      <c r="M1031" s="68"/>
      <c r="N1031" s="68"/>
      <c r="O1031" s="69"/>
    </row>
    <row r="1032">
      <c r="A1032" s="68"/>
      <c r="B1032" s="68"/>
      <c r="C1032" s="68"/>
      <c r="D1032" s="68"/>
      <c r="E1032" s="68"/>
      <c r="F1032" s="68"/>
      <c r="G1032" s="68"/>
      <c r="H1032" s="68"/>
      <c r="I1032" s="68"/>
      <c r="J1032" s="68"/>
      <c r="K1032" s="68"/>
      <c r="L1032" s="68"/>
      <c r="M1032" s="68"/>
      <c r="N1032" s="68"/>
      <c r="O1032" s="69"/>
    </row>
    <row r="1033">
      <c r="A1033" s="68"/>
      <c r="B1033" s="68"/>
      <c r="C1033" s="68"/>
      <c r="D1033" s="68"/>
      <c r="E1033" s="68"/>
      <c r="F1033" s="68"/>
      <c r="G1033" s="68"/>
      <c r="H1033" s="68"/>
      <c r="I1033" s="68"/>
      <c r="J1033" s="68"/>
      <c r="K1033" s="68"/>
      <c r="L1033" s="68"/>
      <c r="M1033" s="68"/>
      <c r="N1033" s="68"/>
      <c r="O1033" s="69"/>
    </row>
    <row r="1034">
      <c r="A1034" s="68"/>
      <c r="B1034" s="68"/>
      <c r="C1034" s="68"/>
      <c r="D1034" s="68"/>
      <c r="E1034" s="68"/>
      <c r="F1034" s="68"/>
      <c r="G1034" s="68"/>
      <c r="H1034" s="68"/>
      <c r="I1034" s="68"/>
      <c r="J1034" s="68"/>
      <c r="K1034" s="68"/>
      <c r="L1034" s="68"/>
      <c r="M1034" s="68"/>
      <c r="N1034" s="68"/>
      <c r="O1034" s="69"/>
    </row>
    <row r="1035">
      <c r="A1035" s="68"/>
      <c r="B1035" s="68"/>
      <c r="C1035" s="68"/>
      <c r="D1035" s="68"/>
      <c r="E1035" s="68"/>
      <c r="F1035" s="68"/>
      <c r="G1035" s="68"/>
      <c r="H1035" s="68"/>
      <c r="I1035" s="68"/>
      <c r="J1035" s="68"/>
      <c r="K1035" s="68"/>
      <c r="L1035" s="68"/>
      <c r="M1035" s="68"/>
      <c r="N1035" s="68"/>
      <c r="O1035" s="69"/>
    </row>
    <row r="1036">
      <c r="A1036" s="68"/>
      <c r="B1036" s="68"/>
      <c r="C1036" s="68"/>
      <c r="D1036" s="68"/>
      <c r="E1036" s="68"/>
      <c r="F1036" s="68"/>
      <c r="G1036" s="68"/>
      <c r="H1036" s="68"/>
      <c r="I1036" s="68"/>
      <c r="J1036" s="68"/>
      <c r="K1036" s="68"/>
      <c r="L1036" s="68"/>
      <c r="M1036" s="68"/>
      <c r="N1036" s="68"/>
      <c r="O1036" s="69"/>
    </row>
    <row r="1037">
      <c r="A1037" s="68"/>
      <c r="B1037" s="68"/>
      <c r="C1037" s="68"/>
      <c r="D1037" s="68"/>
      <c r="E1037" s="68"/>
      <c r="F1037" s="68"/>
      <c r="G1037" s="68"/>
      <c r="H1037" s="68"/>
      <c r="I1037" s="68"/>
      <c r="J1037" s="68"/>
      <c r="K1037" s="68"/>
      <c r="L1037" s="68"/>
      <c r="M1037" s="68"/>
      <c r="N1037" s="68"/>
      <c r="O1037" s="69"/>
    </row>
    <row r="1038">
      <c r="A1038" s="68"/>
      <c r="B1038" s="68"/>
      <c r="C1038" s="68"/>
      <c r="D1038" s="68"/>
      <c r="E1038" s="68"/>
      <c r="F1038" s="68"/>
      <c r="G1038" s="68"/>
      <c r="H1038" s="68"/>
      <c r="I1038" s="68"/>
      <c r="J1038" s="68"/>
      <c r="K1038" s="68"/>
      <c r="L1038" s="68"/>
      <c r="M1038" s="68"/>
      <c r="N1038" s="68"/>
      <c r="O1038" s="69"/>
    </row>
    <row r="1039">
      <c r="A1039" s="68"/>
      <c r="B1039" s="68"/>
      <c r="C1039" s="68"/>
      <c r="D1039" s="68"/>
      <c r="E1039" s="68"/>
      <c r="F1039" s="68"/>
      <c r="G1039" s="68"/>
      <c r="H1039" s="68"/>
      <c r="I1039" s="68"/>
      <c r="J1039" s="68"/>
      <c r="K1039" s="68"/>
      <c r="L1039" s="68"/>
      <c r="M1039" s="68"/>
      <c r="N1039" s="68"/>
      <c r="O1039" s="69"/>
    </row>
    <row r="1040">
      <c r="A1040" s="68"/>
      <c r="B1040" s="68"/>
      <c r="C1040" s="68"/>
      <c r="D1040" s="68"/>
      <c r="E1040" s="68"/>
      <c r="F1040" s="68"/>
      <c r="G1040" s="68"/>
      <c r="H1040" s="68"/>
      <c r="I1040" s="68"/>
      <c r="J1040" s="68"/>
      <c r="K1040" s="68"/>
      <c r="L1040" s="68"/>
      <c r="M1040" s="68"/>
      <c r="N1040" s="68"/>
      <c r="O1040" s="69"/>
    </row>
    <row r="1041">
      <c r="A1041" s="68"/>
      <c r="B1041" s="68"/>
      <c r="C1041" s="68"/>
      <c r="D1041" s="68"/>
      <c r="E1041" s="68"/>
      <c r="F1041" s="68"/>
      <c r="G1041" s="68"/>
      <c r="H1041" s="68"/>
      <c r="I1041" s="68"/>
      <c r="J1041" s="68"/>
      <c r="K1041" s="68"/>
      <c r="L1041" s="68"/>
      <c r="M1041" s="68"/>
      <c r="N1041" s="68"/>
      <c r="O1041" s="69"/>
    </row>
    <row r="1042">
      <c r="A1042" s="68"/>
      <c r="B1042" s="68"/>
      <c r="C1042" s="68"/>
      <c r="D1042" s="68"/>
      <c r="E1042" s="68"/>
      <c r="F1042" s="68"/>
      <c r="G1042" s="68"/>
      <c r="H1042" s="68"/>
      <c r="I1042" s="68"/>
      <c r="J1042" s="68"/>
      <c r="K1042" s="68"/>
      <c r="L1042" s="68"/>
      <c r="M1042" s="68"/>
      <c r="N1042" s="68"/>
      <c r="O1042" s="69"/>
    </row>
    <row r="1043">
      <c r="A1043" s="68"/>
      <c r="B1043" s="68"/>
      <c r="C1043" s="68"/>
      <c r="D1043" s="68"/>
      <c r="E1043" s="68"/>
      <c r="F1043" s="68"/>
      <c r="G1043" s="68"/>
      <c r="H1043" s="68"/>
      <c r="I1043" s="68"/>
      <c r="J1043" s="68"/>
      <c r="K1043" s="68"/>
      <c r="L1043" s="68"/>
      <c r="M1043" s="68"/>
      <c r="N1043" s="68"/>
      <c r="O1043" s="69"/>
    </row>
    <row r="1044">
      <c r="A1044" s="68"/>
      <c r="B1044" s="68"/>
      <c r="C1044" s="68"/>
      <c r="D1044" s="68"/>
      <c r="E1044" s="68"/>
      <c r="F1044" s="68"/>
      <c r="G1044" s="68"/>
      <c r="H1044" s="68"/>
      <c r="I1044" s="68"/>
      <c r="J1044" s="68"/>
      <c r="K1044" s="68"/>
      <c r="L1044" s="68"/>
      <c r="M1044" s="68"/>
      <c r="N1044" s="68"/>
      <c r="O1044" s="69"/>
    </row>
    <row r="1045">
      <c r="A1045" s="68"/>
      <c r="B1045" s="68"/>
      <c r="C1045" s="68"/>
      <c r="D1045" s="68"/>
      <c r="E1045" s="68"/>
      <c r="F1045" s="68"/>
      <c r="G1045" s="68"/>
      <c r="H1045" s="68"/>
      <c r="I1045" s="68"/>
      <c r="J1045" s="68"/>
      <c r="K1045" s="68"/>
      <c r="L1045" s="68"/>
      <c r="M1045" s="68"/>
      <c r="N1045" s="68"/>
      <c r="O1045" s="69"/>
    </row>
    <row r="1046">
      <c r="A1046" s="68"/>
      <c r="B1046" s="68"/>
      <c r="C1046" s="68"/>
      <c r="D1046" s="68"/>
      <c r="E1046" s="68"/>
      <c r="F1046" s="68"/>
      <c r="G1046" s="68"/>
      <c r="H1046" s="68"/>
      <c r="I1046" s="68"/>
      <c r="J1046" s="68"/>
      <c r="K1046" s="68"/>
      <c r="L1046" s="68"/>
      <c r="M1046" s="68"/>
      <c r="N1046" s="68"/>
      <c r="O1046" s="69"/>
    </row>
    <row r="1047">
      <c r="A1047" s="68"/>
      <c r="B1047" s="68"/>
      <c r="C1047" s="68"/>
      <c r="D1047" s="68"/>
      <c r="E1047" s="68"/>
      <c r="F1047" s="68"/>
      <c r="G1047" s="68"/>
      <c r="H1047" s="68"/>
      <c r="I1047" s="68"/>
      <c r="J1047" s="68"/>
      <c r="K1047" s="68"/>
      <c r="L1047" s="68"/>
      <c r="M1047" s="68"/>
      <c r="N1047" s="68"/>
      <c r="O1047" s="69"/>
    </row>
    <row r="1048">
      <c r="A1048" s="68"/>
      <c r="B1048" s="68"/>
      <c r="C1048" s="68"/>
      <c r="D1048" s="68"/>
      <c r="E1048" s="68"/>
      <c r="F1048" s="68"/>
      <c r="G1048" s="68"/>
      <c r="H1048" s="68"/>
      <c r="I1048" s="68"/>
      <c r="J1048" s="68"/>
      <c r="K1048" s="68"/>
      <c r="L1048" s="68"/>
      <c r="M1048" s="68"/>
      <c r="N1048" s="68"/>
      <c r="O1048" s="69"/>
    </row>
    <row r="1049">
      <c r="A1049" s="68"/>
      <c r="B1049" s="68"/>
      <c r="C1049" s="68"/>
      <c r="D1049" s="68"/>
      <c r="E1049" s="68"/>
      <c r="F1049" s="68"/>
      <c r="G1049" s="68"/>
      <c r="H1049" s="68"/>
      <c r="I1049" s="68"/>
      <c r="J1049" s="68"/>
      <c r="K1049" s="68"/>
      <c r="L1049" s="68"/>
      <c r="M1049" s="68"/>
      <c r="N1049" s="68"/>
      <c r="O1049" s="69"/>
    </row>
    <row r="1050">
      <c r="A1050" s="68"/>
      <c r="B1050" s="68"/>
      <c r="C1050" s="68"/>
      <c r="D1050" s="68"/>
      <c r="E1050" s="68"/>
      <c r="F1050" s="68"/>
      <c r="G1050" s="68"/>
      <c r="H1050" s="68"/>
      <c r="I1050" s="68"/>
      <c r="J1050" s="68"/>
      <c r="K1050" s="68"/>
      <c r="L1050" s="68"/>
      <c r="M1050" s="68"/>
      <c r="N1050" s="68"/>
      <c r="O1050" s="69"/>
    </row>
    <row r="1051">
      <c r="A1051" s="68"/>
      <c r="B1051" s="68"/>
      <c r="C1051" s="68"/>
      <c r="D1051" s="68"/>
      <c r="E1051" s="68"/>
      <c r="F1051" s="68"/>
      <c r="G1051" s="68"/>
      <c r="H1051" s="68"/>
      <c r="I1051" s="68"/>
      <c r="J1051" s="68"/>
      <c r="K1051" s="68"/>
      <c r="L1051" s="68"/>
      <c r="M1051" s="68"/>
      <c r="N1051" s="68"/>
      <c r="O1051" s="69"/>
    </row>
    <row r="1052">
      <c r="A1052" s="68"/>
      <c r="B1052" s="68"/>
      <c r="C1052" s="68"/>
      <c r="D1052" s="68"/>
      <c r="E1052" s="68"/>
      <c r="F1052" s="68"/>
      <c r="G1052" s="68"/>
      <c r="H1052" s="68"/>
      <c r="I1052" s="68"/>
      <c r="J1052" s="68"/>
      <c r="K1052" s="68"/>
      <c r="L1052" s="68"/>
      <c r="M1052" s="68"/>
      <c r="N1052" s="68"/>
      <c r="O1052" s="69"/>
    </row>
    <row r="1053">
      <c r="A1053" s="68"/>
      <c r="B1053" s="68"/>
      <c r="C1053" s="68"/>
      <c r="D1053" s="68"/>
      <c r="E1053" s="68"/>
      <c r="F1053" s="68"/>
      <c r="G1053" s="68"/>
      <c r="H1053" s="68"/>
      <c r="I1053" s="68"/>
      <c r="J1053" s="68"/>
      <c r="K1053" s="68"/>
      <c r="L1053" s="68"/>
      <c r="M1053" s="68"/>
      <c r="N1053" s="68"/>
      <c r="O1053" s="69"/>
    </row>
    <row r="1054">
      <c r="A1054" s="68"/>
      <c r="B1054" s="68"/>
      <c r="C1054" s="68"/>
      <c r="D1054" s="68"/>
      <c r="E1054" s="68"/>
      <c r="F1054" s="68"/>
      <c r="G1054" s="68"/>
      <c r="H1054" s="68"/>
      <c r="I1054" s="68"/>
      <c r="J1054" s="68"/>
      <c r="K1054" s="68"/>
      <c r="L1054" s="68"/>
      <c r="M1054" s="68"/>
      <c r="N1054" s="68"/>
      <c r="O1054" s="69"/>
    </row>
    <row r="1055">
      <c r="A1055" s="68"/>
      <c r="B1055" s="68"/>
      <c r="C1055" s="68"/>
      <c r="D1055" s="68"/>
      <c r="E1055" s="68"/>
      <c r="F1055" s="68"/>
      <c r="G1055" s="68"/>
      <c r="H1055" s="68"/>
      <c r="I1055" s="68"/>
      <c r="J1055" s="68"/>
      <c r="K1055" s="68"/>
      <c r="L1055" s="68"/>
      <c r="M1055" s="68"/>
      <c r="N1055" s="68"/>
      <c r="O1055" s="69"/>
    </row>
    <row r="1056">
      <c r="A1056" s="68"/>
      <c r="B1056" s="68"/>
      <c r="C1056" s="68"/>
      <c r="D1056" s="68"/>
      <c r="E1056" s="68"/>
      <c r="F1056" s="68"/>
      <c r="G1056" s="68"/>
      <c r="H1056" s="68"/>
      <c r="I1056" s="68"/>
      <c r="J1056" s="68"/>
      <c r="K1056" s="68"/>
      <c r="L1056" s="68"/>
      <c r="M1056" s="68"/>
      <c r="N1056" s="68"/>
      <c r="O1056" s="69"/>
    </row>
    <row r="1057">
      <c r="A1057" s="68"/>
      <c r="B1057" s="68"/>
      <c r="C1057" s="68"/>
      <c r="D1057" s="68"/>
      <c r="E1057" s="68"/>
      <c r="F1057" s="68"/>
      <c r="G1057" s="68"/>
      <c r="H1057" s="68"/>
      <c r="I1057" s="68"/>
      <c r="J1057" s="68"/>
      <c r="K1057" s="68"/>
      <c r="L1057" s="68"/>
      <c r="M1057" s="68"/>
      <c r="N1057" s="68"/>
      <c r="O1057" s="69"/>
    </row>
    <row r="1058">
      <c r="A1058" s="68"/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  <c r="L1058" s="68"/>
      <c r="M1058" s="68"/>
      <c r="N1058" s="68"/>
      <c r="O1058" s="69"/>
    </row>
    <row r="1059">
      <c r="A1059" s="68"/>
      <c r="B1059" s="68"/>
      <c r="C1059" s="68"/>
      <c r="D1059" s="68"/>
      <c r="E1059" s="68"/>
      <c r="F1059" s="68"/>
      <c r="G1059" s="68"/>
      <c r="H1059" s="68"/>
      <c r="I1059" s="68"/>
      <c r="J1059" s="68"/>
      <c r="K1059" s="68"/>
      <c r="L1059" s="68"/>
      <c r="M1059" s="68"/>
      <c r="N1059" s="68"/>
      <c r="O1059" s="69"/>
    </row>
    <row r="1060">
      <c r="A1060" s="68"/>
      <c r="B1060" s="68"/>
      <c r="C1060" s="68"/>
      <c r="D1060" s="68"/>
      <c r="E1060" s="68"/>
      <c r="F1060" s="68"/>
      <c r="G1060" s="68"/>
      <c r="H1060" s="68"/>
      <c r="I1060" s="68"/>
      <c r="J1060" s="68"/>
      <c r="K1060" s="68"/>
      <c r="L1060" s="68"/>
      <c r="M1060" s="68"/>
      <c r="N1060" s="68"/>
      <c r="O1060" s="69"/>
    </row>
    <row r="1061">
      <c r="A1061" s="68"/>
      <c r="B1061" s="68"/>
      <c r="C1061" s="68"/>
      <c r="D1061" s="68"/>
      <c r="E1061" s="68"/>
      <c r="F1061" s="68"/>
      <c r="G1061" s="68"/>
      <c r="H1061" s="68"/>
      <c r="I1061" s="68"/>
      <c r="J1061" s="68"/>
      <c r="K1061" s="68"/>
      <c r="L1061" s="68"/>
      <c r="M1061" s="68"/>
      <c r="N1061" s="68"/>
      <c r="O1061" s="69"/>
    </row>
    <row r="1062">
      <c r="A1062" s="68"/>
      <c r="B1062" s="68"/>
      <c r="C1062" s="68"/>
      <c r="D1062" s="68"/>
      <c r="E1062" s="68"/>
      <c r="F1062" s="68"/>
      <c r="G1062" s="68"/>
      <c r="H1062" s="68"/>
      <c r="I1062" s="68"/>
      <c r="J1062" s="68"/>
      <c r="K1062" s="68"/>
      <c r="L1062" s="68"/>
      <c r="M1062" s="68"/>
      <c r="N1062" s="68"/>
      <c r="O1062" s="69"/>
    </row>
    <row r="1063">
      <c r="A1063" s="68"/>
      <c r="B1063" s="68"/>
      <c r="C1063" s="68"/>
      <c r="D1063" s="68"/>
      <c r="E1063" s="68"/>
      <c r="F1063" s="68"/>
      <c r="G1063" s="68"/>
      <c r="H1063" s="68"/>
      <c r="I1063" s="68"/>
      <c r="J1063" s="68"/>
      <c r="K1063" s="68"/>
      <c r="L1063" s="68"/>
      <c r="M1063" s="68"/>
      <c r="N1063" s="68"/>
      <c r="O1063" s="69"/>
    </row>
    <row r="1064">
      <c r="A1064" s="68"/>
      <c r="B1064" s="68"/>
      <c r="C1064" s="68"/>
      <c r="D1064" s="68"/>
      <c r="E1064" s="68"/>
      <c r="F1064" s="68"/>
      <c r="G1064" s="68"/>
      <c r="H1064" s="68"/>
      <c r="I1064" s="68"/>
      <c r="J1064" s="68"/>
      <c r="K1064" s="68"/>
      <c r="L1064" s="68"/>
      <c r="M1064" s="68"/>
      <c r="N1064" s="68"/>
      <c r="O1064" s="69"/>
    </row>
    <row r="1065">
      <c r="A1065" s="68"/>
      <c r="B1065" s="68"/>
      <c r="C1065" s="68"/>
      <c r="D1065" s="68"/>
      <c r="E1065" s="68"/>
      <c r="F1065" s="68"/>
      <c r="G1065" s="68"/>
      <c r="H1065" s="68"/>
      <c r="I1065" s="68"/>
      <c r="J1065" s="68"/>
      <c r="K1065" s="68"/>
      <c r="L1065" s="68"/>
      <c r="M1065" s="68"/>
      <c r="N1065" s="68"/>
      <c r="O1065" s="69"/>
    </row>
    <row r="1066">
      <c r="A1066" s="68"/>
      <c r="B1066" s="68"/>
      <c r="C1066" s="68"/>
      <c r="D1066" s="68"/>
      <c r="E1066" s="68"/>
      <c r="F1066" s="68"/>
      <c r="G1066" s="68"/>
      <c r="H1066" s="68"/>
      <c r="I1066" s="68"/>
      <c r="J1066" s="68"/>
      <c r="K1066" s="68"/>
      <c r="L1066" s="68"/>
      <c r="M1066" s="68"/>
      <c r="N1066" s="68"/>
      <c r="O1066" s="69"/>
    </row>
    <row r="1067">
      <c r="A1067" s="68"/>
      <c r="B1067" s="68"/>
      <c r="C1067" s="68"/>
      <c r="D1067" s="68"/>
      <c r="E1067" s="68"/>
      <c r="F1067" s="68"/>
      <c r="G1067" s="68"/>
      <c r="H1067" s="68"/>
      <c r="I1067" s="68"/>
      <c r="J1067" s="68"/>
      <c r="K1067" s="68"/>
      <c r="L1067" s="68"/>
      <c r="M1067" s="68"/>
      <c r="N1067" s="68"/>
      <c r="O1067" s="69"/>
    </row>
    <row r="1068">
      <c r="A1068" s="68"/>
      <c r="B1068" s="68"/>
      <c r="C1068" s="68"/>
      <c r="D1068" s="68"/>
      <c r="E1068" s="68"/>
      <c r="F1068" s="68"/>
      <c r="G1068" s="68"/>
      <c r="H1068" s="68"/>
      <c r="I1068" s="68"/>
      <c r="J1068" s="68"/>
      <c r="K1068" s="68"/>
      <c r="L1068" s="68"/>
      <c r="M1068" s="68"/>
      <c r="N1068" s="68"/>
      <c r="O1068" s="69"/>
    </row>
    <row r="1069">
      <c r="A1069" s="68"/>
      <c r="B1069" s="68"/>
      <c r="C1069" s="68"/>
      <c r="D1069" s="68"/>
      <c r="E1069" s="68"/>
      <c r="F1069" s="68"/>
      <c r="G1069" s="68"/>
      <c r="H1069" s="68"/>
      <c r="I1069" s="68"/>
      <c r="J1069" s="68"/>
      <c r="K1069" s="68"/>
      <c r="L1069" s="68"/>
      <c r="M1069" s="68"/>
      <c r="N1069" s="68"/>
      <c r="O1069" s="69"/>
    </row>
    <row r="1070">
      <c r="A1070" s="68"/>
      <c r="B1070" s="68"/>
      <c r="C1070" s="68"/>
      <c r="D1070" s="68"/>
      <c r="E1070" s="68"/>
      <c r="F1070" s="68"/>
      <c r="G1070" s="68"/>
      <c r="H1070" s="68"/>
      <c r="I1070" s="68"/>
      <c r="J1070" s="68"/>
      <c r="K1070" s="68"/>
      <c r="L1070" s="68"/>
      <c r="M1070" s="68"/>
      <c r="N1070" s="68"/>
      <c r="O1070" s="69"/>
    </row>
    <row r="1071">
      <c r="A1071" s="68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  <c r="O1071" s="69"/>
    </row>
    <row r="1072">
      <c r="A1072" s="68"/>
      <c r="B1072" s="68"/>
      <c r="C1072" s="68"/>
      <c r="D1072" s="68"/>
      <c r="E1072" s="68"/>
      <c r="F1072" s="68"/>
      <c r="G1072" s="68"/>
      <c r="H1072" s="68"/>
      <c r="I1072" s="68"/>
      <c r="J1072" s="68"/>
      <c r="K1072" s="68"/>
      <c r="L1072" s="68"/>
      <c r="M1072" s="68"/>
      <c r="N1072" s="68"/>
      <c r="O1072" s="69"/>
    </row>
    <row r="1073">
      <c r="A1073" s="68"/>
      <c r="B1073" s="68"/>
      <c r="C1073" s="68"/>
      <c r="D1073" s="68"/>
      <c r="E1073" s="68"/>
      <c r="F1073" s="68"/>
      <c r="G1073" s="68"/>
      <c r="H1073" s="68"/>
      <c r="I1073" s="68"/>
      <c r="J1073" s="68"/>
      <c r="K1073" s="68"/>
      <c r="L1073" s="68"/>
      <c r="M1073" s="68"/>
      <c r="N1073" s="68"/>
      <c r="O1073" s="69"/>
    </row>
    <row r="1074">
      <c r="A1074" s="68"/>
      <c r="B1074" s="68"/>
      <c r="C1074" s="68"/>
      <c r="D1074" s="68"/>
      <c r="E1074" s="68"/>
      <c r="F1074" s="68"/>
      <c r="G1074" s="68"/>
      <c r="H1074" s="68"/>
      <c r="I1074" s="68"/>
      <c r="J1074" s="68"/>
      <c r="K1074" s="68"/>
      <c r="L1074" s="68"/>
      <c r="M1074" s="68"/>
      <c r="N1074" s="68"/>
      <c r="O1074" s="69"/>
    </row>
    <row r="1075">
      <c r="A1075" s="68"/>
      <c r="B1075" s="68"/>
      <c r="C1075" s="68"/>
      <c r="D1075" s="68"/>
      <c r="E1075" s="68"/>
      <c r="F1075" s="68"/>
      <c r="G1075" s="68"/>
      <c r="H1075" s="68"/>
      <c r="I1075" s="68"/>
      <c r="J1075" s="68"/>
      <c r="K1075" s="68"/>
      <c r="L1075" s="68"/>
      <c r="M1075" s="68"/>
      <c r="N1075" s="68"/>
      <c r="O1075" s="69"/>
    </row>
    <row r="1076">
      <c r="A1076" s="68"/>
      <c r="B1076" s="68"/>
      <c r="C1076" s="68"/>
      <c r="D1076" s="68"/>
      <c r="E1076" s="68"/>
      <c r="F1076" s="68"/>
      <c r="G1076" s="68"/>
      <c r="H1076" s="68"/>
      <c r="I1076" s="68"/>
      <c r="J1076" s="68"/>
      <c r="K1076" s="68"/>
      <c r="L1076" s="68"/>
      <c r="M1076" s="68"/>
      <c r="N1076" s="68"/>
      <c r="O1076" s="69"/>
    </row>
    <row r="1077">
      <c r="A1077" s="68"/>
      <c r="B1077" s="68"/>
      <c r="C1077" s="68"/>
      <c r="D1077" s="68"/>
      <c r="E1077" s="68"/>
      <c r="F1077" s="68"/>
      <c r="G1077" s="68"/>
      <c r="H1077" s="68"/>
      <c r="I1077" s="68"/>
      <c r="J1077" s="68"/>
      <c r="K1077" s="68"/>
      <c r="L1077" s="68"/>
      <c r="M1077" s="68"/>
      <c r="N1077" s="68"/>
      <c r="O1077" s="69"/>
    </row>
    <row r="1078">
      <c r="A1078" s="68"/>
      <c r="B1078" s="68"/>
      <c r="C1078" s="68"/>
      <c r="D1078" s="68"/>
      <c r="E1078" s="68"/>
      <c r="F1078" s="68"/>
      <c r="G1078" s="68"/>
      <c r="H1078" s="68"/>
      <c r="I1078" s="68"/>
      <c r="J1078" s="68"/>
      <c r="K1078" s="68"/>
      <c r="L1078" s="68"/>
      <c r="M1078" s="68"/>
      <c r="N1078" s="68"/>
      <c r="O1078" s="69"/>
    </row>
    <row r="1079">
      <c r="A1079" s="68"/>
      <c r="B1079" s="68"/>
      <c r="C1079" s="68"/>
      <c r="D1079" s="68"/>
      <c r="E1079" s="68"/>
      <c r="F1079" s="68"/>
      <c r="G1079" s="68"/>
      <c r="H1079" s="68"/>
      <c r="I1079" s="68"/>
      <c r="J1079" s="68"/>
      <c r="K1079" s="68"/>
      <c r="L1079" s="68"/>
      <c r="M1079" s="68"/>
      <c r="N1079" s="68"/>
      <c r="O1079" s="69"/>
    </row>
    <row r="1080">
      <c r="A1080" s="68"/>
      <c r="B1080" s="68"/>
      <c r="C1080" s="68"/>
      <c r="D1080" s="68"/>
      <c r="E1080" s="68"/>
      <c r="F1080" s="68"/>
      <c r="G1080" s="68"/>
      <c r="H1080" s="68"/>
      <c r="I1080" s="68"/>
      <c r="J1080" s="68"/>
      <c r="K1080" s="68"/>
      <c r="L1080" s="68"/>
      <c r="M1080" s="68"/>
      <c r="N1080" s="68"/>
      <c r="O1080" s="69"/>
    </row>
    <row r="1081">
      <c r="A1081" s="68"/>
      <c r="B1081" s="68"/>
      <c r="C1081" s="68"/>
      <c r="D1081" s="68"/>
      <c r="E1081" s="68"/>
      <c r="F1081" s="68"/>
      <c r="G1081" s="68"/>
      <c r="H1081" s="68"/>
      <c r="I1081" s="68"/>
      <c r="J1081" s="68"/>
      <c r="K1081" s="68"/>
      <c r="L1081" s="68"/>
      <c r="M1081" s="68"/>
      <c r="N1081" s="68"/>
      <c r="O1081" s="69"/>
    </row>
    <row r="1082">
      <c r="A1082" s="68"/>
      <c r="B1082" s="68"/>
      <c r="C1082" s="68"/>
      <c r="D1082" s="68"/>
      <c r="E1082" s="68"/>
      <c r="F1082" s="68"/>
      <c r="G1082" s="68"/>
      <c r="H1082" s="68"/>
      <c r="I1082" s="68"/>
      <c r="J1082" s="68"/>
      <c r="K1082" s="68"/>
      <c r="L1082" s="68"/>
      <c r="M1082" s="68"/>
      <c r="N1082" s="68"/>
      <c r="O1082" s="69"/>
    </row>
    <row r="1083">
      <c r="A1083" s="68"/>
      <c r="B1083" s="68"/>
      <c r="C1083" s="68"/>
      <c r="D1083" s="68"/>
      <c r="E1083" s="68"/>
      <c r="F1083" s="68"/>
      <c r="G1083" s="68"/>
      <c r="H1083" s="68"/>
      <c r="I1083" s="68"/>
      <c r="J1083" s="68"/>
      <c r="K1083" s="68"/>
      <c r="L1083" s="68"/>
      <c r="M1083" s="68"/>
      <c r="N1083" s="68"/>
      <c r="O1083" s="69"/>
    </row>
    <row r="1084">
      <c r="A1084" s="68"/>
      <c r="B1084" s="68"/>
      <c r="C1084" s="68"/>
      <c r="D1084" s="68"/>
      <c r="E1084" s="68"/>
      <c r="F1084" s="68"/>
      <c r="G1084" s="68"/>
      <c r="H1084" s="68"/>
      <c r="I1084" s="68"/>
      <c r="J1084" s="68"/>
      <c r="K1084" s="68"/>
      <c r="L1084" s="68"/>
      <c r="M1084" s="68"/>
      <c r="N1084" s="68"/>
      <c r="O1084" s="69"/>
    </row>
    <row r="1085">
      <c r="A1085" s="68"/>
      <c r="B1085" s="68"/>
      <c r="C1085" s="68"/>
      <c r="D1085" s="68"/>
      <c r="E1085" s="68"/>
      <c r="F1085" s="68"/>
      <c r="G1085" s="68"/>
      <c r="H1085" s="68"/>
      <c r="I1085" s="68"/>
      <c r="J1085" s="68"/>
      <c r="K1085" s="68"/>
      <c r="L1085" s="68"/>
      <c r="M1085" s="68"/>
      <c r="N1085" s="68"/>
      <c r="O1085" s="69"/>
    </row>
    <row r="1086">
      <c r="A1086" s="68"/>
      <c r="B1086" s="68"/>
      <c r="C1086" s="68"/>
      <c r="D1086" s="68"/>
      <c r="E1086" s="68"/>
      <c r="F1086" s="68"/>
      <c r="G1086" s="68"/>
      <c r="H1086" s="68"/>
      <c r="I1086" s="68"/>
      <c r="J1086" s="68"/>
      <c r="K1086" s="68"/>
      <c r="L1086" s="68"/>
      <c r="M1086" s="68"/>
      <c r="N1086" s="68"/>
      <c r="O1086" s="69"/>
    </row>
    <row r="1087">
      <c r="A1087" s="68"/>
      <c r="B1087" s="68"/>
      <c r="C1087" s="68"/>
      <c r="D1087" s="68"/>
      <c r="E1087" s="68"/>
      <c r="F1087" s="68"/>
      <c r="G1087" s="68"/>
      <c r="H1087" s="68"/>
      <c r="I1087" s="68"/>
      <c r="J1087" s="68"/>
      <c r="K1087" s="68"/>
      <c r="L1087" s="68"/>
      <c r="M1087" s="68"/>
      <c r="N1087" s="68"/>
      <c r="O1087" s="69"/>
    </row>
    <row r="1088">
      <c r="A1088" s="68"/>
      <c r="B1088" s="68"/>
      <c r="C1088" s="68"/>
      <c r="D1088" s="68"/>
      <c r="E1088" s="68"/>
      <c r="F1088" s="68"/>
      <c r="G1088" s="68"/>
      <c r="H1088" s="68"/>
      <c r="I1088" s="68"/>
      <c r="J1088" s="68"/>
      <c r="K1088" s="68"/>
      <c r="L1088" s="68"/>
      <c r="M1088" s="68"/>
      <c r="N1088" s="68"/>
      <c r="O1088" s="69"/>
    </row>
    <row r="1089">
      <c r="A1089" s="68"/>
      <c r="B1089" s="68"/>
      <c r="C1089" s="68"/>
      <c r="D1089" s="68"/>
      <c r="E1089" s="68"/>
      <c r="F1089" s="68"/>
      <c r="G1089" s="68"/>
      <c r="H1089" s="68"/>
      <c r="I1089" s="68"/>
      <c r="J1089" s="68"/>
      <c r="K1089" s="68"/>
      <c r="L1089" s="68"/>
      <c r="M1089" s="68"/>
      <c r="N1089" s="68"/>
      <c r="O1089" s="69"/>
    </row>
    <row r="1090">
      <c r="A1090" s="68"/>
      <c r="B1090" s="68"/>
      <c r="C1090" s="68"/>
      <c r="D1090" s="68"/>
      <c r="E1090" s="68"/>
      <c r="F1090" s="68"/>
      <c r="G1090" s="68"/>
      <c r="H1090" s="68"/>
      <c r="I1090" s="68"/>
      <c r="J1090" s="68"/>
      <c r="K1090" s="68"/>
      <c r="L1090" s="68"/>
      <c r="M1090" s="68"/>
      <c r="N1090" s="68"/>
      <c r="O1090" s="69"/>
    </row>
    <row r="1091">
      <c r="A1091" s="68"/>
      <c r="B1091" s="68"/>
      <c r="C1091" s="68"/>
      <c r="D1091" s="68"/>
      <c r="E1091" s="68"/>
      <c r="F1091" s="68"/>
      <c r="G1091" s="68"/>
      <c r="H1091" s="68"/>
      <c r="I1091" s="68"/>
      <c r="J1091" s="68"/>
      <c r="K1091" s="68"/>
      <c r="L1091" s="68"/>
      <c r="M1091" s="68"/>
      <c r="N1091" s="68"/>
      <c r="O1091" s="69"/>
    </row>
    <row r="1092">
      <c r="A1092" s="68"/>
      <c r="B1092" s="68"/>
      <c r="C1092" s="68"/>
      <c r="D1092" s="68"/>
      <c r="E1092" s="68"/>
      <c r="F1092" s="68"/>
      <c r="G1092" s="68"/>
      <c r="H1092" s="68"/>
      <c r="I1092" s="68"/>
      <c r="J1092" s="68"/>
      <c r="K1092" s="68"/>
      <c r="L1092" s="68"/>
      <c r="M1092" s="68"/>
      <c r="N1092" s="68"/>
      <c r="O1092" s="69"/>
    </row>
    <row r="1093">
      <c r="A1093" s="68"/>
      <c r="B1093" s="68"/>
      <c r="C1093" s="68"/>
      <c r="D1093" s="68"/>
      <c r="E1093" s="68"/>
      <c r="F1093" s="68"/>
      <c r="G1093" s="68"/>
      <c r="H1093" s="68"/>
      <c r="I1093" s="68"/>
      <c r="J1093" s="68"/>
      <c r="K1093" s="68"/>
      <c r="L1093" s="68"/>
      <c r="M1093" s="68"/>
      <c r="N1093" s="68"/>
      <c r="O1093" s="69"/>
    </row>
    <row r="1094">
      <c r="A1094" s="68"/>
      <c r="B1094" s="68"/>
      <c r="C1094" s="68"/>
      <c r="D1094" s="68"/>
      <c r="E1094" s="68"/>
      <c r="F1094" s="68"/>
      <c r="G1094" s="68"/>
      <c r="H1094" s="68"/>
      <c r="I1094" s="68"/>
      <c r="J1094" s="68"/>
      <c r="K1094" s="68"/>
      <c r="L1094" s="68"/>
      <c r="M1094" s="68"/>
      <c r="N1094" s="68"/>
      <c r="O1094" s="69"/>
    </row>
    <row r="1095">
      <c r="A1095" s="68"/>
      <c r="B1095" s="68"/>
      <c r="C1095" s="68"/>
      <c r="D1095" s="68"/>
      <c r="E1095" s="68"/>
      <c r="F1095" s="68"/>
      <c r="G1095" s="68"/>
      <c r="H1095" s="68"/>
      <c r="I1095" s="68"/>
      <c r="J1095" s="68"/>
      <c r="K1095" s="68"/>
      <c r="L1095" s="68"/>
      <c r="M1095" s="68"/>
      <c r="N1095" s="68"/>
      <c r="O1095" s="69"/>
    </row>
    <row r="1096">
      <c r="A1096" s="68"/>
      <c r="B1096" s="68"/>
      <c r="C1096" s="68"/>
      <c r="D1096" s="68"/>
      <c r="E1096" s="68"/>
      <c r="F1096" s="68"/>
      <c r="G1096" s="68"/>
      <c r="H1096" s="68"/>
      <c r="I1096" s="68"/>
      <c r="J1096" s="68"/>
      <c r="K1096" s="68"/>
      <c r="L1096" s="68"/>
      <c r="M1096" s="68"/>
      <c r="N1096" s="68"/>
      <c r="O1096" s="69"/>
    </row>
    <row r="1097">
      <c r="A1097" s="68"/>
      <c r="B1097" s="68"/>
      <c r="C1097" s="68"/>
      <c r="D1097" s="68"/>
      <c r="E1097" s="68"/>
      <c r="F1097" s="68"/>
      <c r="G1097" s="68"/>
      <c r="H1097" s="68"/>
      <c r="I1097" s="68"/>
      <c r="J1097" s="68"/>
      <c r="K1097" s="68"/>
      <c r="L1097" s="68"/>
      <c r="M1097" s="68"/>
      <c r="N1097" s="68"/>
      <c r="O1097" s="69"/>
    </row>
    <row r="1098">
      <c r="A1098" s="68"/>
      <c r="B1098" s="68"/>
      <c r="C1098" s="68"/>
      <c r="D1098" s="68"/>
      <c r="E1098" s="68"/>
      <c r="F1098" s="68"/>
      <c r="G1098" s="68"/>
      <c r="H1098" s="68"/>
      <c r="I1098" s="68"/>
      <c r="J1098" s="68"/>
      <c r="K1098" s="68"/>
      <c r="L1098" s="68"/>
      <c r="M1098" s="68"/>
      <c r="N1098" s="68"/>
      <c r="O1098" s="69"/>
    </row>
    <row r="1099">
      <c r="A1099" s="68"/>
      <c r="B1099" s="68"/>
      <c r="C1099" s="68"/>
      <c r="D1099" s="68"/>
      <c r="E1099" s="68"/>
      <c r="F1099" s="68"/>
      <c r="G1099" s="68"/>
      <c r="H1099" s="68"/>
      <c r="I1099" s="68"/>
      <c r="J1099" s="68"/>
      <c r="K1099" s="68"/>
      <c r="L1099" s="68"/>
      <c r="M1099" s="68"/>
      <c r="N1099" s="68"/>
      <c r="O1099" s="69"/>
    </row>
    <row r="1100">
      <c r="A1100" s="68"/>
      <c r="B1100" s="68"/>
      <c r="C1100" s="68"/>
      <c r="D1100" s="68"/>
      <c r="E1100" s="68"/>
      <c r="F1100" s="68"/>
      <c r="G1100" s="68"/>
      <c r="H1100" s="68"/>
      <c r="I1100" s="68"/>
      <c r="J1100" s="68"/>
      <c r="K1100" s="68"/>
      <c r="L1100" s="68"/>
      <c r="M1100" s="68"/>
      <c r="N1100" s="68"/>
      <c r="O1100" s="69"/>
    </row>
    <row r="1101">
      <c r="A1101" s="68"/>
      <c r="B1101" s="68"/>
      <c r="C1101" s="68"/>
      <c r="D1101" s="68"/>
      <c r="E1101" s="68"/>
      <c r="F1101" s="68"/>
      <c r="G1101" s="68"/>
      <c r="H1101" s="68"/>
      <c r="I1101" s="68"/>
      <c r="J1101" s="68"/>
      <c r="K1101" s="68"/>
      <c r="L1101" s="68"/>
      <c r="M1101" s="68"/>
      <c r="N1101" s="68"/>
      <c r="O1101" s="69"/>
    </row>
    <row r="1102">
      <c r="A1102" s="68"/>
      <c r="B1102" s="68"/>
      <c r="C1102" s="68"/>
      <c r="D1102" s="68"/>
      <c r="E1102" s="68"/>
      <c r="F1102" s="68"/>
      <c r="G1102" s="68"/>
      <c r="H1102" s="68"/>
      <c r="I1102" s="68"/>
      <c r="J1102" s="68"/>
      <c r="K1102" s="68"/>
      <c r="L1102" s="68"/>
      <c r="M1102" s="68"/>
      <c r="N1102" s="68"/>
      <c r="O1102" s="69"/>
    </row>
    <row r="1103">
      <c r="A1103" s="68"/>
      <c r="B1103" s="68"/>
      <c r="C1103" s="68"/>
      <c r="D1103" s="68"/>
      <c r="E1103" s="68"/>
      <c r="F1103" s="68"/>
      <c r="G1103" s="68"/>
      <c r="H1103" s="68"/>
      <c r="I1103" s="68"/>
      <c r="J1103" s="68"/>
      <c r="K1103" s="68"/>
      <c r="L1103" s="68"/>
      <c r="M1103" s="68"/>
      <c r="N1103" s="68"/>
      <c r="O1103" s="69"/>
    </row>
    <row r="1104">
      <c r="A1104" s="68"/>
      <c r="B1104" s="68"/>
      <c r="C1104" s="68"/>
      <c r="D1104" s="68"/>
      <c r="E1104" s="68"/>
      <c r="F1104" s="68"/>
      <c r="G1104" s="68"/>
      <c r="H1104" s="68"/>
      <c r="I1104" s="68"/>
      <c r="J1104" s="68"/>
      <c r="K1104" s="68"/>
      <c r="L1104" s="68"/>
      <c r="M1104" s="68"/>
      <c r="N1104" s="68"/>
      <c r="O1104" s="69"/>
    </row>
    <row r="1105">
      <c r="A1105" s="68"/>
      <c r="B1105" s="68"/>
      <c r="C1105" s="68"/>
      <c r="D1105" s="68"/>
      <c r="E1105" s="68"/>
      <c r="F1105" s="68"/>
      <c r="G1105" s="68"/>
      <c r="H1105" s="68"/>
      <c r="I1105" s="68"/>
      <c r="J1105" s="68"/>
      <c r="K1105" s="68"/>
      <c r="L1105" s="68"/>
      <c r="M1105" s="68"/>
      <c r="N1105" s="68"/>
      <c r="O1105" s="69"/>
    </row>
    <row r="1106">
      <c r="A1106" s="68"/>
      <c r="B1106" s="68"/>
      <c r="C1106" s="68"/>
      <c r="D1106" s="68"/>
      <c r="E1106" s="68"/>
      <c r="F1106" s="68"/>
      <c r="G1106" s="68"/>
      <c r="H1106" s="68"/>
      <c r="I1106" s="68"/>
      <c r="J1106" s="68"/>
      <c r="K1106" s="68"/>
      <c r="L1106" s="68"/>
      <c r="M1106" s="68"/>
      <c r="N1106" s="68"/>
      <c r="O1106" s="69"/>
    </row>
    <row r="1107">
      <c r="A1107" s="68"/>
      <c r="B1107" s="68"/>
      <c r="C1107" s="68"/>
      <c r="D1107" s="68"/>
      <c r="E1107" s="68"/>
      <c r="F1107" s="68"/>
      <c r="G1107" s="68"/>
      <c r="H1107" s="68"/>
      <c r="I1107" s="68"/>
      <c r="J1107" s="68"/>
      <c r="K1107" s="68"/>
      <c r="L1107" s="68"/>
      <c r="M1107" s="68"/>
      <c r="N1107" s="68"/>
      <c r="O1107" s="69"/>
    </row>
    <row r="1108">
      <c r="A1108" s="68"/>
      <c r="B1108" s="68"/>
      <c r="C1108" s="68"/>
      <c r="D1108" s="68"/>
      <c r="E1108" s="68"/>
      <c r="F1108" s="68"/>
      <c r="G1108" s="68"/>
      <c r="H1108" s="68"/>
      <c r="I1108" s="68"/>
      <c r="J1108" s="68"/>
      <c r="K1108" s="68"/>
      <c r="L1108" s="68"/>
      <c r="M1108" s="68"/>
      <c r="N1108" s="68"/>
      <c r="O1108" s="69"/>
    </row>
    <row r="1109">
      <c r="A1109" s="68"/>
      <c r="B1109" s="68"/>
      <c r="C1109" s="68"/>
      <c r="D1109" s="68"/>
      <c r="E1109" s="68"/>
      <c r="F1109" s="68"/>
      <c r="G1109" s="68"/>
      <c r="H1109" s="68"/>
      <c r="I1109" s="68"/>
      <c r="J1109" s="68"/>
      <c r="K1109" s="68"/>
      <c r="L1109" s="68"/>
      <c r="M1109" s="68"/>
      <c r="N1109" s="68"/>
      <c r="O1109" s="69"/>
    </row>
    <row r="1110">
      <c r="A1110" s="68"/>
      <c r="B1110" s="68"/>
      <c r="C1110" s="68"/>
      <c r="D1110" s="68"/>
      <c r="E1110" s="68"/>
      <c r="F1110" s="68"/>
      <c r="G1110" s="68"/>
      <c r="H1110" s="68"/>
      <c r="I1110" s="68"/>
      <c r="J1110" s="68"/>
      <c r="K1110" s="68"/>
      <c r="L1110" s="68"/>
      <c r="M1110" s="68"/>
      <c r="N1110" s="68"/>
      <c r="O1110" s="69"/>
    </row>
    <row r="1111">
      <c r="A1111" s="68"/>
      <c r="B1111" s="68"/>
      <c r="C1111" s="68"/>
      <c r="D1111" s="68"/>
      <c r="E1111" s="68"/>
      <c r="F1111" s="68"/>
      <c r="G1111" s="68"/>
      <c r="H1111" s="68"/>
      <c r="I1111" s="68"/>
      <c r="J1111" s="68"/>
      <c r="K1111" s="68"/>
      <c r="L1111" s="68"/>
      <c r="M1111" s="68"/>
      <c r="N1111" s="68"/>
      <c r="O1111" s="69"/>
    </row>
    <row r="1112">
      <c r="A1112" s="68"/>
      <c r="B1112" s="68"/>
      <c r="C1112" s="68"/>
      <c r="D1112" s="68"/>
      <c r="E1112" s="68"/>
      <c r="F1112" s="68"/>
      <c r="G1112" s="68"/>
      <c r="H1112" s="68"/>
      <c r="I1112" s="68"/>
      <c r="J1112" s="68"/>
      <c r="K1112" s="68"/>
      <c r="L1112" s="68"/>
      <c r="M1112" s="68"/>
      <c r="N1112" s="68"/>
      <c r="O1112" s="69"/>
    </row>
    <row r="1113">
      <c r="A1113" s="68"/>
      <c r="B1113" s="68"/>
      <c r="C1113" s="68"/>
      <c r="D1113" s="68"/>
      <c r="E1113" s="68"/>
      <c r="F1113" s="68"/>
      <c r="G1113" s="68"/>
      <c r="H1113" s="68"/>
      <c r="I1113" s="68"/>
      <c r="J1113" s="68"/>
      <c r="K1113" s="68"/>
      <c r="L1113" s="68"/>
      <c r="M1113" s="68"/>
      <c r="N1113" s="68"/>
      <c r="O1113" s="69"/>
    </row>
    <row r="1114">
      <c r="A1114" s="68"/>
      <c r="B1114" s="68"/>
      <c r="C1114" s="68"/>
      <c r="D1114" s="68"/>
      <c r="E1114" s="68"/>
      <c r="F1114" s="68"/>
      <c r="G1114" s="68"/>
      <c r="H1114" s="68"/>
      <c r="I1114" s="68"/>
      <c r="J1114" s="68"/>
      <c r="K1114" s="68"/>
      <c r="L1114" s="68"/>
      <c r="M1114" s="68"/>
      <c r="N1114" s="68"/>
      <c r="O1114" s="69"/>
    </row>
    <row r="1115">
      <c r="A1115" s="68"/>
      <c r="B1115" s="68"/>
      <c r="C1115" s="68"/>
      <c r="D1115" s="68"/>
      <c r="E1115" s="68"/>
      <c r="F1115" s="68"/>
      <c r="G1115" s="68"/>
      <c r="H1115" s="68"/>
      <c r="I1115" s="68"/>
      <c r="J1115" s="68"/>
      <c r="K1115" s="68"/>
      <c r="L1115" s="68"/>
      <c r="M1115" s="68"/>
      <c r="N1115" s="68"/>
      <c r="O1115" s="69"/>
    </row>
    <row r="1116">
      <c r="A1116" s="68"/>
      <c r="B1116" s="68"/>
      <c r="C1116" s="68"/>
      <c r="D1116" s="68"/>
      <c r="E1116" s="68"/>
      <c r="F1116" s="68"/>
      <c r="G1116" s="68"/>
      <c r="H1116" s="68"/>
      <c r="I1116" s="68"/>
      <c r="J1116" s="68"/>
      <c r="K1116" s="68"/>
      <c r="L1116" s="68"/>
      <c r="M1116" s="68"/>
      <c r="N1116" s="68"/>
      <c r="O1116" s="69"/>
    </row>
    <row r="1117">
      <c r="A1117" s="68"/>
      <c r="B1117" s="68"/>
      <c r="C1117" s="68"/>
      <c r="D1117" s="68"/>
      <c r="E1117" s="68"/>
      <c r="F1117" s="68"/>
      <c r="G1117" s="68"/>
      <c r="H1117" s="68"/>
      <c r="I1117" s="68"/>
      <c r="J1117" s="68"/>
      <c r="K1117" s="68"/>
      <c r="L1117" s="68"/>
      <c r="M1117" s="68"/>
      <c r="N1117" s="68"/>
      <c r="O1117" s="69"/>
    </row>
    <row r="1118">
      <c r="A1118" s="68"/>
      <c r="B1118" s="68"/>
      <c r="C1118" s="68"/>
      <c r="D1118" s="68"/>
      <c r="E1118" s="68"/>
      <c r="F1118" s="68"/>
      <c r="G1118" s="68"/>
      <c r="H1118" s="68"/>
      <c r="I1118" s="68"/>
      <c r="J1118" s="68"/>
      <c r="K1118" s="68"/>
      <c r="L1118" s="68"/>
      <c r="M1118" s="68"/>
      <c r="N1118" s="68"/>
      <c r="O1118" s="69"/>
    </row>
    <row r="1119">
      <c r="A1119" s="68"/>
      <c r="B1119" s="68"/>
      <c r="C1119" s="68"/>
      <c r="D1119" s="68"/>
      <c r="E1119" s="68"/>
      <c r="F1119" s="68"/>
      <c r="G1119" s="68"/>
      <c r="H1119" s="68"/>
      <c r="I1119" s="68"/>
      <c r="J1119" s="68"/>
      <c r="K1119" s="68"/>
      <c r="L1119" s="68"/>
      <c r="M1119" s="68"/>
      <c r="N1119" s="68"/>
      <c r="O1119" s="69"/>
    </row>
    <row r="1120">
      <c r="A1120" s="68"/>
      <c r="B1120" s="68"/>
      <c r="C1120" s="68"/>
      <c r="D1120" s="68"/>
      <c r="E1120" s="68"/>
      <c r="F1120" s="68"/>
      <c r="G1120" s="68"/>
      <c r="H1120" s="68"/>
      <c r="I1120" s="68"/>
      <c r="J1120" s="68"/>
      <c r="K1120" s="68"/>
      <c r="L1120" s="68"/>
      <c r="M1120" s="68"/>
      <c r="N1120" s="68"/>
      <c r="O1120" s="69"/>
    </row>
    <row r="1121">
      <c r="A1121" s="68"/>
      <c r="B1121" s="68"/>
      <c r="C1121" s="68"/>
      <c r="D1121" s="68"/>
      <c r="E1121" s="68"/>
      <c r="F1121" s="68"/>
      <c r="G1121" s="68"/>
      <c r="H1121" s="68"/>
      <c r="I1121" s="68"/>
      <c r="J1121" s="68"/>
      <c r="K1121" s="68"/>
      <c r="L1121" s="68"/>
      <c r="M1121" s="68"/>
      <c r="N1121" s="68"/>
      <c r="O1121" s="69"/>
    </row>
    <row r="1122">
      <c r="A1122" s="68"/>
      <c r="B1122" s="68"/>
      <c r="C1122" s="68"/>
      <c r="D1122" s="68"/>
      <c r="E1122" s="68"/>
      <c r="F1122" s="68"/>
      <c r="G1122" s="68"/>
      <c r="H1122" s="68"/>
      <c r="I1122" s="68"/>
      <c r="J1122" s="68"/>
      <c r="K1122" s="68"/>
      <c r="L1122" s="68"/>
      <c r="M1122" s="68"/>
      <c r="N1122" s="68"/>
      <c r="O1122" s="69"/>
    </row>
    <row r="1123">
      <c r="A1123" s="68"/>
      <c r="B1123" s="68"/>
      <c r="C1123" s="68"/>
      <c r="D1123" s="68"/>
      <c r="E1123" s="68"/>
      <c r="F1123" s="68"/>
      <c r="G1123" s="68"/>
      <c r="H1123" s="68"/>
      <c r="I1123" s="68"/>
      <c r="J1123" s="68"/>
      <c r="K1123" s="68"/>
      <c r="L1123" s="68"/>
      <c r="M1123" s="68"/>
      <c r="N1123" s="68"/>
      <c r="O1123" s="69"/>
    </row>
    <row r="1124">
      <c r="A1124" s="68"/>
      <c r="B1124" s="68"/>
      <c r="C1124" s="68"/>
      <c r="D1124" s="68"/>
      <c r="E1124" s="68"/>
      <c r="F1124" s="68"/>
      <c r="G1124" s="68"/>
      <c r="H1124" s="68"/>
      <c r="I1124" s="68"/>
      <c r="J1124" s="68"/>
      <c r="K1124" s="68"/>
      <c r="L1124" s="68"/>
      <c r="M1124" s="68"/>
      <c r="N1124" s="68"/>
      <c r="O1124" s="69"/>
    </row>
    <row r="1125">
      <c r="A1125" s="68"/>
      <c r="B1125" s="68"/>
      <c r="C1125" s="68"/>
      <c r="D1125" s="68"/>
      <c r="E1125" s="68"/>
      <c r="F1125" s="68"/>
      <c r="G1125" s="68"/>
      <c r="H1125" s="68"/>
      <c r="I1125" s="68"/>
      <c r="J1125" s="68"/>
      <c r="K1125" s="68"/>
      <c r="L1125" s="68"/>
      <c r="M1125" s="68"/>
      <c r="N1125" s="68"/>
      <c r="O1125" s="69"/>
    </row>
    <row r="1126">
      <c r="A1126" s="68"/>
      <c r="B1126" s="68"/>
      <c r="C1126" s="68"/>
      <c r="D1126" s="68"/>
      <c r="E1126" s="68"/>
      <c r="F1126" s="68"/>
      <c r="G1126" s="68"/>
      <c r="H1126" s="68"/>
      <c r="I1126" s="68"/>
      <c r="J1126" s="68"/>
      <c r="K1126" s="68"/>
      <c r="L1126" s="68"/>
      <c r="M1126" s="68"/>
      <c r="N1126" s="68"/>
      <c r="O1126" s="69"/>
    </row>
    <row r="1127">
      <c r="A1127" s="68"/>
      <c r="B1127" s="68"/>
      <c r="C1127" s="68"/>
      <c r="D1127" s="68"/>
      <c r="E1127" s="68"/>
      <c r="F1127" s="68"/>
      <c r="G1127" s="68"/>
      <c r="H1127" s="68"/>
      <c r="I1127" s="68"/>
      <c r="J1127" s="68"/>
      <c r="K1127" s="68"/>
      <c r="L1127" s="68"/>
      <c r="M1127" s="68"/>
      <c r="N1127" s="68"/>
      <c r="O1127" s="69"/>
    </row>
    <row r="1128">
      <c r="A1128" s="68"/>
      <c r="B1128" s="68"/>
      <c r="C1128" s="68"/>
      <c r="D1128" s="68"/>
      <c r="E1128" s="68"/>
      <c r="F1128" s="68"/>
      <c r="G1128" s="68"/>
      <c r="H1128" s="68"/>
      <c r="I1128" s="68"/>
      <c r="J1128" s="68"/>
      <c r="K1128" s="68"/>
      <c r="L1128" s="68"/>
      <c r="M1128" s="68"/>
      <c r="N1128" s="68"/>
      <c r="O1128" s="69"/>
    </row>
    <row r="1129">
      <c r="A1129" s="68"/>
      <c r="B1129" s="68"/>
      <c r="C1129" s="68"/>
      <c r="D1129" s="68"/>
      <c r="E1129" s="68"/>
      <c r="F1129" s="68"/>
      <c r="G1129" s="68"/>
      <c r="H1129" s="68"/>
      <c r="I1129" s="68"/>
      <c r="J1129" s="68"/>
      <c r="K1129" s="68"/>
      <c r="L1129" s="68"/>
      <c r="M1129" s="68"/>
      <c r="N1129" s="68"/>
      <c r="O1129" s="69"/>
    </row>
    <row r="1130">
      <c r="A1130" s="68"/>
      <c r="B1130" s="68"/>
      <c r="C1130" s="68"/>
      <c r="D1130" s="68"/>
      <c r="E1130" s="68"/>
      <c r="F1130" s="68"/>
      <c r="G1130" s="68"/>
      <c r="H1130" s="68"/>
      <c r="I1130" s="68"/>
      <c r="J1130" s="68"/>
      <c r="K1130" s="68"/>
      <c r="L1130" s="68"/>
      <c r="M1130" s="68"/>
      <c r="N1130" s="68"/>
      <c r="O1130" s="69"/>
    </row>
    <row r="1131">
      <c r="A1131" s="68"/>
      <c r="B1131" s="68"/>
      <c r="C1131" s="68"/>
      <c r="D1131" s="68"/>
      <c r="E1131" s="68"/>
      <c r="F1131" s="68"/>
      <c r="G1131" s="68"/>
      <c r="H1131" s="68"/>
      <c r="I1131" s="68"/>
      <c r="J1131" s="68"/>
      <c r="K1131" s="68"/>
      <c r="L1131" s="68"/>
      <c r="M1131" s="68"/>
      <c r="N1131" s="68"/>
      <c r="O1131" s="69"/>
    </row>
    <row r="1132">
      <c r="A1132" s="68"/>
      <c r="B1132" s="68"/>
      <c r="C1132" s="68"/>
      <c r="D1132" s="68"/>
      <c r="E1132" s="68"/>
      <c r="F1132" s="68"/>
      <c r="G1132" s="68"/>
      <c r="H1132" s="68"/>
      <c r="I1132" s="68"/>
      <c r="J1132" s="68"/>
      <c r="K1132" s="68"/>
      <c r="L1132" s="68"/>
      <c r="M1132" s="68"/>
      <c r="N1132" s="68"/>
      <c r="O1132" s="69"/>
    </row>
    <row r="1133">
      <c r="A1133" s="68"/>
      <c r="B1133" s="68"/>
      <c r="C1133" s="68"/>
      <c r="D1133" s="68"/>
      <c r="E1133" s="68"/>
      <c r="F1133" s="68"/>
      <c r="G1133" s="68"/>
      <c r="H1133" s="68"/>
      <c r="I1133" s="68"/>
      <c r="J1133" s="68"/>
      <c r="K1133" s="68"/>
      <c r="L1133" s="68"/>
      <c r="M1133" s="68"/>
      <c r="N1133" s="68"/>
      <c r="O1133" s="69"/>
    </row>
    <row r="1134">
      <c r="A1134" s="68"/>
      <c r="B1134" s="68"/>
      <c r="C1134" s="68"/>
      <c r="D1134" s="68"/>
      <c r="E1134" s="68"/>
      <c r="F1134" s="68"/>
      <c r="G1134" s="68"/>
      <c r="H1134" s="68"/>
      <c r="I1134" s="68"/>
      <c r="J1134" s="68"/>
      <c r="K1134" s="68"/>
      <c r="L1134" s="68"/>
      <c r="M1134" s="68"/>
      <c r="N1134" s="68"/>
      <c r="O1134" s="69"/>
    </row>
    <row r="1135">
      <c r="A1135" s="68"/>
      <c r="B1135" s="68"/>
      <c r="C1135" s="68"/>
      <c r="D1135" s="68"/>
      <c r="E1135" s="68"/>
      <c r="F1135" s="68"/>
      <c r="G1135" s="68"/>
      <c r="H1135" s="68"/>
      <c r="I1135" s="68"/>
      <c r="J1135" s="68"/>
      <c r="K1135" s="68"/>
      <c r="L1135" s="68"/>
      <c r="M1135" s="68"/>
      <c r="N1135" s="68"/>
      <c r="O1135" s="69"/>
    </row>
    <row r="1136">
      <c r="A1136" s="68"/>
      <c r="B1136" s="68"/>
      <c r="C1136" s="68"/>
      <c r="D1136" s="68"/>
      <c r="E1136" s="68"/>
      <c r="F1136" s="68"/>
      <c r="G1136" s="68"/>
      <c r="H1136" s="68"/>
      <c r="I1136" s="68"/>
      <c r="J1136" s="68"/>
      <c r="K1136" s="68"/>
      <c r="L1136" s="68"/>
      <c r="M1136" s="68"/>
      <c r="N1136" s="68"/>
      <c r="O1136" s="69"/>
    </row>
    <row r="1137">
      <c r="A1137" s="68"/>
      <c r="B1137" s="68"/>
      <c r="C1137" s="68"/>
      <c r="D1137" s="68"/>
      <c r="E1137" s="68"/>
      <c r="F1137" s="68"/>
      <c r="G1137" s="68"/>
      <c r="H1137" s="68"/>
      <c r="I1137" s="68"/>
      <c r="J1137" s="68"/>
      <c r="K1137" s="68"/>
      <c r="L1137" s="68"/>
      <c r="M1137" s="68"/>
      <c r="N1137" s="68"/>
      <c r="O1137" s="69"/>
    </row>
    <row r="1138">
      <c r="A1138" s="68"/>
      <c r="B1138" s="68"/>
      <c r="C1138" s="68"/>
      <c r="D1138" s="68"/>
      <c r="E1138" s="68"/>
      <c r="F1138" s="68"/>
      <c r="G1138" s="68"/>
      <c r="H1138" s="68"/>
      <c r="I1138" s="68"/>
      <c r="J1138" s="68"/>
      <c r="K1138" s="68"/>
      <c r="L1138" s="68"/>
      <c r="M1138" s="68"/>
      <c r="N1138" s="68"/>
      <c r="O1138" s="69"/>
    </row>
    <row r="1139">
      <c r="A1139" s="68"/>
      <c r="B1139" s="68"/>
      <c r="C1139" s="68"/>
      <c r="D1139" s="68"/>
      <c r="E1139" s="68"/>
      <c r="F1139" s="68"/>
      <c r="G1139" s="68"/>
      <c r="H1139" s="68"/>
      <c r="I1139" s="68"/>
      <c r="J1139" s="68"/>
      <c r="K1139" s="68"/>
      <c r="L1139" s="68"/>
      <c r="M1139" s="68"/>
      <c r="N1139" s="68"/>
      <c r="O1139" s="69"/>
    </row>
    <row r="1140">
      <c r="A1140" s="68"/>
      <c r="B1140" s="68"/>
      <c r="C1140" s="68"/>
      <c r="D1140" s="68"/>
      <c r="E1140" s="68"/>
      <c r="F1140" s="68"/>
      <c r="G1140" s="68"/>
      <c r="H1140" s="68"/>
      <c r="I1140" s="68"/>
      <c r="J1140" s="68"/>
      <c r="K1140" s="68"/>
      <c r="L1140" s="68"/>
      <c r="M1140" s="68"/>
      <c r="N1140" s="68"/>
      <c r="O1140" s="69"/>
    </row>
    <row r="1141">
      <c r="A1141" s="68"/>
      <c r="B1141" s="68"/>
      <c r="C1141" s="68"/>
      <c r="D1141" s="68"/>
      <c r="E1141" s="68"/>
      <c r="F1141" s="68"/>
      <c r="G1141" s="68"/>
      <c r="H1141" s="68"/>
      <c r="I1141" s="68"/>
      <c r="J1141" s="68"/>
      <c r="K1141" s="68"/>
      <c r="L1141" s="68"/>
      <c r="M1141" s="68"/>
      <c r="N1141" s="68"/>
      <c r="O1141" s="69"/>
    </row>
    <row r="1142">
      <c r="A1142" s="68"/>
      <c r="B1142" s="68"/>
      <c r="C1142" s="68"/>
      <c r="D1142" s="68"/>
      <c r="E1142" s="68"/>
      <c r="F1142" s="68"/>
      <c r="G1142" s="68"/>
      <c r="H1142" s="68"/>
      <c r="I1142" s="68"/>
      <c r="J1142" s="68"/>
      <c r="K1142" s="68"/>
      <c r="L1142" s="68"/>
      <c r="M1142" s="68"/>
      <c r="N1142" s="68"/>
      <c r="O1142" s="69"/>
    </row>
    <row r="1143">
      <c r="A1143" s="68"/>
      <c r="B1143" s="68"/>
      <c r="C1143" s="68"/>
      <c r="D1143" s="68"/>
      <c r="E1143" s="68"/>
      <c r="F1143" s="68"/>
      <c r="G1143" s="68"/>
      <c r="H1143" s="68"/>
      <c r="I1143" s="68"/>
      <c r="J1143" s="68"/>
      <c r="K1143" s="68"/>
      <c r="L1143" s="68"/>
      <c r="M1143" s="68"/>
      <c r="N1143" s="68"/>
      <c r="O1143" s="69"/>
    </row>
    <row r="1144">
      <c r="A1144" s="68"/>
      <c r="B1144" s="68"/>
      <c r="C1144" s="68"/>
      <c r="D1144" s="68"/>
      <c r="E1144" s="68"/>
      <c r="F1144" s="68"/>
      <c r="G1144" s="68"/>
      <c r="H1144" s="68"/>
      <c r="I1144" s="68"/>
      <c r="J1144" s="68"/>
      <c r="K1144" s="68"/>
      <c r="L1144" s="68"/>
      <c r="M1144" s="68"/>
      <c r="N1144" s="68"/>
      <c r="O1144" s="69"/>
    </row>
    <row r="1145">
      <c r="A1145" s="68"/>
      <c r="B1145" s="68"/>
      <c r="C1145" s="68"/>
      <c r="D1145" s="68"/>
      <c r="E1145" s="68"/>
      <c r="F1145" s="68"/>
      <c r="G1145" s="68"/>
      <c r="H1145" s="68"/>
      <c r="I1145" s="68"/>
      <c r="J1145" s="68"/>
      <c r="K1145" s="68"/>
      <c r="L1145" s="68"/>
      <c r="M1145" s="68"/>
      <c r="N1145" s="68"/>
      <c r="O1145" s="69"/>
    </row>
    <row r="1146">
      <c r="A1146" s="68"/>
      <c r="B1146" s="68"/>
      <c r="C1146" s="68"/>
      <c r="D1146" s="68"/>
      <c r="E1146" s="68"/>
      <c r="F1146" s="68"/>
      <c r="G1146" s="68"/>
      <c r="H1146" s="68"/>
      <c r="I1146" s="68"/>
      <c r="J1146" s="68"/>
      <c r="K1146" s="68"/>
      <c r="L1146" s="68"/>
      <c r="M1146" s="68"/>
      <c r="N1146" s="68"/>
      <c r="O1146" s="69"/>
    </row>
    <row r="1147">
      <c r="A1147" s="68"/>
      <c r="B1147" s="68"/>
      <c r="C1147" s="68"/>
      <c r="D1147" s="68"/>
      <c r="E1147" s="68"/>
      <c r="F1147" s="68"/>
      <c r="G1147" s="68"/>
      <c r="H1147" s="68"/>
      <c r="I1147" s="68"/>
      <c r="J1147" s="68"/>
      <c r="K1147" s="68"/>
      <c r="L1147" s="68"/>
      <c r="M1147" s="68"/>
      <c r="N1147" s="68"/>
      <c r="O1147" s="69"/>
    </row>
    <row r="1148">
      <c r="A1148" s="68"/>
      <c r="B1148" s="68"/>
      <c r="C1148" s="68"/>
      <c r="D1148" s="68"/>
      <c r="E1148" s="68"/>
      <c r="F1148" s="68"/>
      <c r="G1148" s="68"/>
      <c r="H1148" s="68"/>
      <c r="I1148" s="68"/>
      <c r="J1148" s="68"/>
      <c r="K1148" s="68"/>
      <c r="L1148" s="68"/>
      <c r="M1148" s="68"/>
      <c r="N1148" s="68"/>
      <c r="O1148" s="69"/>
    </row>
    <row r="1149">
      <c r="A1149" s="68"/>
      <c r="B1149" s="68"/>
      <c r="C1149" s="68"/>
      <c r="D1149" s="68"/>
      <c r="E1149" s="68"/>
      <c r="F1149" s="68"/>
      <c r="G1149" s="68"/>
      <c r="H1149" s="68"/>
      <c r="I1149" s="68"/>
      <c r="J1149" s="68"/>
      <c r="K1149" s="68"/>
      <c r="L1149" s="68"/>
      <c r="M1149" s="68"/>
      <c r="N1149" s="68"/>
      <c r="O1149" s="69"/>
    </row>
    <row r="1150">
      <c r="A1150" s="68"/>
      <c r="B1150" s="68"/>
      <c r="C1150" s="68"/>
      <c r="D1150" s="68"/>
      <c r="E1150" s="68"/>
      <c r="F1150" s="68"/>
      <c r="G1150" s="68"/>
      <c r="H1150" s="68"/>
      <c r="I1150" s="68"/>
      <c r="J1150" s="68"/>
      <c r="K1150" s="68"/>
      <c r="L1150" s="68"/>
      <c r="M1150" s="68"/>
      <c r="N1150" s="68"/>
      <c r="O1150" s="69"/>
    </row>
    <row r="1151">
      <c r="A1151" s="68"/>
      <c r="B1151" s="68"/>
      <c r="C1151" s="68"/>
      <c r="D1151" s="68"/>
      <c r="E1151" s="68"/>
      <c r="F1151" s="68"/>
      <c r="G1151" s="68"/>
      <c r="H1151" s="68"/>
      <c r="I1151" s="68"/>
      <c r="J1151" s="68"/>
      <c r="K1151" s="68"/>
      <c r="L1151" s="68"/>
      <c r="M1151" s="68"/>
      <c r="N1151" s="68"/>
      <c r="O1151" s="69"/>
    </row>
    <row r="1152">
      <c r="A1152" s="68"/>
      <c r="B1152" s="68"/>
      <c r="C1152" s="68"/>
      <c r="D1152" s="68"/>
      <c r="E1152" s="68"/>
      <c r="F1152" s="68"/>
      <c r="G1152" s="68"/>
      <c r="H1152" s="68"/>
      <c r="I1152" s="68"/>
      <c r="J1152" s="68"/>
      <c r="K1152" s="68"/>
      <c r="L1152" s="68"/>
      <c r="M1152" s="68"/>
      <c r="N1152" s="68"/>
      <c r="O1152" s="69"/>
    </row>
    <row r="1153">
      <c r="A1153" s="68"/>
      <c r="B1153" s="68"/>
      <c r="C1153" s="68"/>
      <c r="D1153" s="68"/>
      <c r="E1153" s="68"/>
      <c r="F1153" s="68"/>
      <c r="G1153" s="68"/>
      <c r="H1153" s="68"/>
      <c r="I1153" s="68"/>
      <c r="J1153" s="68"/>
      <c r="K1153" s="68"/>
      <c r="L1153" s="68"/>
      <c r="M1153" s="68"/>
      <c r="N1153" s="68"/>
      <c r="O1153" s="69"/>
    </row>
    <row r="1154">
      <c r="A1154" s="68"/>
      <c r="B1154" s="68"/>
      <c r="C1154" s="68"/>
      <c r="D1154" s="68"/>
      <c r="E1154" s="68"/>
      <c r="F1154" s="68"/>
      <c r="G1154" s="68"/>
      <c r="H1154" s="68"/>
      <c r="I1154" s="68"/>
      <c r="J1154" s="68"/>
      <c r="K1154" s="68"/>
      <c r="L1154" s="68"/>
      <c r="M1154" s="68"/>
      <c r="N1154" s="68"/>
      <c r="O1154" s="69"/>
    </row>
    <row r="1155">
      <c r="A1155" s="68"/>
      <c r="B1155" s="68"/>
      <c r="C1155" s="68"/>
      <c r="D1155" s="68"/>
      <c r="E1155" s="68"/>
      <c r="F1155" s="68"/>
      <c r="G1155" s="68"/>
      <c r="H1155" s="68"/>
      <c r="I1155" s="68"/>
      <c r="J1155" s="68"/>
      <c r="K1155" s="68"/>
      <c r="L1155" s="68"/>
      <c r="M1155" s="68"/>
      <c r="N1155" s="68"/>
      <c r="O1155" s="69"/>
    </row>
    <row r="1156">
      <c r="A1156" s="68"/>
      <c r="B1156" s="68"/>
      <c r="C1156" s="68"/>
      <c r="D1156" s="68"/>
      <c r="E1156" s="68"/>
      <c r="F1156" s="68"/>
      <c r="G1156" s="68"/>
      <c r="H1156" s="68"/>
      <c r="I1156" s="68"/>
      <c r="J1156" s="68"/>
      <c r="K1156" s="68"/>
      <c r="L1156" s="68"/>
      <c r="M1156" s="68"/>
      <c r="N1156" s="68"/>
      <c r="O1156" s="69"/>
    </row>
    <row r="1157">
      <c r="A1157" s="68"/>
      <c r="B1157" s="68"/>
      <c r="C1157" s="68"/>
      <c r="D1157" s="68"/>
      <c r="E1157" s="68"/>
      <c r="F1157" s="68"/>
      <c r="G1157" s="68"/>
      <c r="H1157" s="68"/>
      <c r="I1157" s="68"/>
      <c r="J1157" s="68"/>
      <c r="K1157" s="68"/>
      <c r="L1157" s="68"/>
      <c r="M1157" s="68"/>
      <c r="N1157" s="68"/>
      <c r="O1157" s="69"/>
    </row>
    <row r="1158">
      <c r="A1158" s="68"/>
      <c r="B1158" s="68"/>
      <c r="C1158" s="68"/>
      <c r="D1158" s="68"/>
      <c r="E1158" s="68"/>
      <c r="F1158" s="68"/>
      <c r="G1158" s="68"/>
      <c r="H1158" s="68"/>
      <c r="I1158" s="68"/>
      <c r="J1158" s="68"/>
      <c r="K1158" s="68"/>
      <c r="L1158" s="68"/>
      <c r="M1158" s="68"/>
      <c r="N1158" s="68"/>
      <c r="O1158" s="69"/>
    </row>
    <row r="1159">
      <c r="A1159" s="68"/>
      <c r="B1159" s="68"/>
      <c r="C1159" s="68"/>
      <c r="D1159" s="68"/>
      <c r="E1159" s="68"/>
      <c r="F1159" s="68"/>
      <c r="G1159" s="68"/>
      <c r="H1159" s="68"/>
      <c r="I1159" s="68"/>
      <c r="J1159" s="68"/>
      <c r="K1159" s="68"/>
      <c r="L1159" s="68"/>
      <c r="M1159" s="68"/>
      <c r="N1159" s="68"/>
      <c r="O1159" s="69"/>
    </row>
    <row r="1160">
      <c r="A1160" s="68"/>
      <c r="B1160" s="68"/>
      <c r="C1160" s="68"/>
      <c r="D1160" s="68"/>
      <c r="E1160" s="68"/>
      <c r="F1160" s="68"/>
      <c r="G1160" s="68"/>
      <c r="H1160" s="68"/>
      <c r="I1160" s="68"/>
      <c r="J1160" s="68"/>
      <c r="K1160" s="68"/>
      <c r="L1160" s="68"/>
      <c r="M1160" s="68"/>
      <c r="N1160" s="68"/>
      <c r="O1160" s="69"/>
    </row>
    <row r="1161">
      <c r="A1161" s="68"/>
      <c r="B1161" s="68"/>
      <c r="C1161" s="68"/>
      <c r="D1161" s="68"/>
      <c r="E1161" s="68"/>
      <c r="F1161" s="68"/>
      <c r="G1161" s="68"/>
      <c r="H1161" s="68"/>
      <c r="I1161" s="68"/>
      <c r="J1161" s="68"/>
      <c r="K1161" s="68"/>
      <c r="L1161" s="68"/>
      <c r="M1161" s="68"/>
      <c r="N1161" s="68"/>
      <c r="O1161" s="69"/>
    </row>
    <row r="1162">
      <c r="A1162" s="68"/>
      <c r="B1162" s="68"/>
      <c r="C1162" s="68"/>
      <c r="D1162" s="68"/>
      <c r="E1162" s="68"/>
      <c r="F1162" s="68"/>
      <c r="G1162" s="68"/>
      <c r="H1162" s="68"/>
      <c r="I1162" s="68"/>
      <c r="J1162" s="68"/>
      <c r="K1162" s="68"/>
      <c r="L1162" s="68"/>
      <c r="M1162" s="68"/>
      <c r="N1162" s="68"/>
      <c r="O1162" s="69"/>
    </row>
    <row r="1163">
      <c r="A1163" s="68"/>
      <c r="B1163" s="68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  <c r="O1163" s="69"/>
    </row>
    <row r="1164">
      <c r="A1164" s="68"/>
      <c r="B1164" s="68"/>
      <c r="C1164" s="68"/>
      <c r="D1164" s="68"/>
      <c r="E1164" s="68"/>
      <c r="F1164" s="68"/>
      <c r="G1164" s="68"/>
      <c r="H1164" s="68"/>
      <c r="I1164" s="68"/>
      <c r="J1164" s="68"/>
      <c r="K1164" s="68"/>
      <c r="L1164" s="68"/>
      <c r="M1164" s="68"/>
      <c r="N1164" s="68"/>
      <c r="O1164" s="69"/>
    </row>
    <row r="1165">
      <c r="A1165" s="68"/>
      <c r="B1165" s="68"/>
      <c r="C1165" s="68"/>
      <c r="D1165" s="68"/>
      <c r="E1165" s="68"/>
      <c r="F1165" s="68"/>
      <c r="G1165" s="68"/>
      <c r="H1165" s="68"/>
      <c r="I1165" s="68"/>
      <c r="J1165" s="68"/>
      <c r="K1165" s="68"/>
      <c r="L1165" s="68"/>
      <c r="M1165" s="68"/>
      <c r="N1165" s="68"/>
      <c r="O1165" s="69"/>
    </row>
    <row r="1166">
      <c r="A1166" s="68"/>
      <c r="B1166" s="68"/>
      <c r="C1166" s="68"/>
      <c r="D1166" s="68"/>
      <c r="E1166" s="68"/>
      <c r="F1166" s="68"/>
      <c r="G1166" s="68"/>
      <c r="H1166" s="68"/>
      <c r="I1166" s="68"/>
      <c r="J1166" s="68"/>
      <c r="K1166" s="68"/>
      <c r="L1166" s="68"/>
      <c r="M1166" s="68"/>
      <c r="N1166" s="68"/>
      <c r="O1166" s="69"/>
    </row>
    <row r="1167">
      <c r="A1167" s="68"/>
      <c r="B1167" s="68"/>
      <c r="C1167" s="68"/>
      <c r="D1167" s="68"/>
      <c r="E1167" s="68"/>
      <c r="F1167" s="68"/>
      <c r="G1167" s="68"/>
      <c r="H1167" s="68"/>
      <c r="I1167" s="68"/>
      <c r="J1167" s="68"/>
      <c r="K1167" s="68"/>
      <c r="L1167" s="68"/>
      <c r="M1167" s="68"/>
      <c r="N1167" s="68"/>
      <c r="O1167" s="69"/>
    </row>
    <row r="1168">
      <c r="A1168" s="68"/>
      <c r="B1168" s="68"/>
      <c r="C1168" s="68"/>
      <c r="D1168" s="68"/>
      <c r="E1168" s="68"/>
      <c r="F1168" s="68"/>
      <c r="G1168" s="68"/>
      <c r="H1168" s="68"/>
      <c r="I1168" s="68"/>
      <c r="J1168" s="68"/>
      <c r="K1168" s="68"/>
      <c r="L1168" s="68"/>
      <c r="M1168" s="68"/>
      <c r="N1168" s="68"/>
      <c r="O1168" s="69"/>
    </row>
    <row r="1169">
      <c r="A1169" s="68"/>
      <c r="B1169" s="68"/>
      <c r="C1169" s="68"/>
      <c r="D1169" s="68"/>
      <c r="E1169" s="68"/>
      <c r="F1169" s="68"/>
      <c r="G1169" s="68"/>
      <c r="H1169" s="68"/>
      <c r="I1169" s="68"/>
      <c r="J1169" s="68"/>
      <c r="K1169" s="68"/>
      <c r="L1169" s="68"/>
      <c r="M1169" s="68"/>
      <c r="N1169" s="68"/>
      <c r="O1169" s="69"/>
    </row>
    <row r="1170">
      <c r="A1170" s="68"/>
      <c r="B1170" s="68"/>
      <c r="C1170" s="68"/>
      <c r="D1170" s="68"/>
      <c r="E1170" s="68"/>
      <c r="F1170" s="68"/>
      <c r="G1170" s="68"/>
      <c r="H1170" s="68"/>
      <c r="I1170" s="68"/>
      <c r="J1170" s="68"/>
      <c r="K1170" s="68"/>
      <c r="L1170" s="68"/>
      <c r="M1170" s="68"/>
      <c r="N1170" s="68"/>
      <c r="O1170" s="69"/>
    </row>
    <row r="1171">
      <c r="A1171" s="68"/>
      <c r="B1171" s="68"/>
      <c r="C1171" s="68"/>
      <c r="D1171" s="68"/>
      <c r="E1171" s="68"/>
      <c r="F1171" s="68"/>
      <c r="G1171" s="68"/>
      <c r="H1171" s="68"/>
      <c r="I1171" s="68"/>
      <c r="J1171" s="68"/>
      <c r="K1171" s="68"/>
      <c r="L1171" s="68"/>
      <c r="M1171" s="68"/>
      <c r="N1171" s="68"/>
      <c r="O1171" s="69"/>
    </row>
    <row r="1172">
      <c r="A1172" s="68"/>
      <c r="B1172" s="68"/>
      <c r="C1172" s="68"/>
      <c r="D1172" s="68"/>
      <c r="E1172" s="68"/>
      <c r="F1172" s="68"/>
      <c r="G1172" s="68"/>
      <c r="H1172" s="68"/>
      <c r="I1172" s="68"/>
      <c r="J1172" s="68"/>
      <c r="K1172" s="68"/>
      <c r="L1172" s="68"/>
      <c r="M1172" s="68"/>
      <c r="N1172" s="68"/>
      <c r="O1172" s="69"/>
    </row>
    <row r="1173">
      <c r="A1173" s="68"/>
      <c r="B1173" s="68"/>
      <c r="C1173" s="68"/>
      <c r="D1173" s="68"/>
      <c r="E1173" s="68"/>
      <c r="F1173" s="68"/>
      <c r="G1173" s="68"/>
      <c r="H1173" s="68"/>
      <c r="I1173" s="68"/>
      <c r="J1173" s="68"/>
      <c r="K1173" s="68"/>
      <c r="L1173" s="68"/>
      <c r="M1173" s="68"/>
      <c r="N1173" s="68"/>
      <c r="O1173" s="69"/>
    </row>
    <row r="1174">
      <c r="A1174" s="68"/>
      <c r="B1174" s="68"/>
      <c r="C1174" s="68"/>
      <c r="D1174" s="68"/>
      <c r="E1174" s="68"/>
      <c r="F1174" s="68"/>
      <c r="G1174" s="68"/>
      <c r="H1174" s="68"/>
      <c r="I1174" s="68"/>
      <c r="J1174" s="68"/>
      <c r="K1174" s="68"/>
      <c r="L1174" s="68"/>
      <c r="M1174" s="68"/>
      <c r="N1174" s="68"/>
      <c r="O1174" s="69"/>
    </row>
    <row r="1175">
      <c r="A1175" s="68"/>
      <c r="B1175" s="68"/>
      <c r="C1175" s="68"/>
      <c r="D1175" s="68"/>
      <c r="E1175" s="68"/>
      <c r="F1175" s="68"/>
      <c r="G1175" s="68"/>
      <c r="H1175" s="68"/>
      <c r="I1175" s="68"/>
      <c r="J1175" s="68"/>
      <c r="K1175" s="68"/>
      <c r="L1175" s="68"/>
      <c r="M1175" s="68"/>
      <c r="N1175" s="68"/>
      <c r="O1175" s="69"/>
    </row>
    <row r="1176">
      <c r="A1176" s="68"/>
      <c r="B1176" s="68"/>
      <c r="C1176" s="68"/>
      <c r="D1176" s="68"/>
      <c r="E1176" s="68"/>
      <c r="F1176" s="68"/>
      <c r="G1176" s="68"/>
      <c r="H1176" s="68"/>
      <c r="I1176" s="68"/>
      <c r="J1176" s="68"/>
      <c r="K1176" s="68"/>
      <c r="L1176" s="68"/>
      <c r="M1176" s="68"/>
      <c r="N1176" s="68"/>
      <c r="O1176" s="69"/>
    </row>
    <row r="1177">
      <c r="A1177" s="68"/>
      <c r="B1177" s="68"/>
      <c r="C1177" s="68"/>
      <c r="D1177" s="68"/>
      <c r="E1177" s="68"/>
      <c r="F1177" s="68"/>
      <c r="G1177" s="68"/>
      <c r="H1177" s="68"/>
      <c r="I1177" s="68"/>
      <c r="J1177" s="68"/>
      <c r="K1177" s="68"/>
      <c r="L1177" s="68"/>
      <c r="M1177" s="68"/>
      <c r="N1177" s="68"/>
      <c r="O1177" s="69"/>
    </row>
    <row r="1178">
      <c r="A1178" s="68"/>
      <c r="B1178" s="68"/>
      <c r="C1178" s="68"/>
      <c r="D1178" s="68"/>
      <c r="E1178" s="68"/>
      <c r="F1178" s="68"/>
      <c r="G1178" s="68"/>
      <c r="H1178" s="68"/>
      <c r="I1178" s="68"/>
      <c r="J1178" s="68"/>
      <c r="K1178" s="68"/>
      <c r="L1178" s="68"/>
      <c r="M1178" s="68"/>
      <c r="N1178" s="68"/>
      <c r="O1178" s="69"/>
    </row>
    <row r="1179">
      <c r="A1179" s="68"/>
      <c r="B1179" s="68"/>
      <c r="C1179" s="68"/>
      <c r="D1179" s="68"/>
      <c r="E1179" s="68"/>
      <c r="F1179" s="68"/>
      <c r="G1179" s="68"/>
      <c r="H1179" s="68"/>
      <c r="I1179" s="68"/>
      <c r="J1179" s="68"/>
      <c r="K1179" s="68"/>
      <c r="L1179" s="68"/>
      <c r="M1179" s="68"/>
      <c r="N1179" s="68"/>
      <c r="O1179" s="69"/>
    </row>
    <row r="1180">
      <c r="A1180" s="68"/>
      <c r="B1180" s="68"/>
      <c r="C1180" s="68"/>
      <c r="D1180" s="68"/>
      <c r="E1180" s="68"/>
      <c r="F1180" s="68"/>
      <c r="G1180" s="68"/>
      <c r="H1180" s="68"/>
      <c r="I1180" s="68"/>
      <c r="J1180" s="68"/>
      <c r="K1180" s="68"/>
      <c r="L1180" s="68"/>
      <c r="M1180" s="68"/>
      <c r="N1180" s="68"/>
      <c r="O1180" s="69"/>
    </row>
    <row r="1181">
      <c r="A1181" s="68"/>
      <c r="B1181" s="68"/>
      <c r="C1181" s="68"/>
      <c r="D1181" s="68"/>
      <c r="E1181" s="68"/>
      <c r="F1181" s="68"/>
      <c r="G1181" s="68"/>
      <c r="H1181" s="68"/>
      <c r="I1181" s="68"/>
      <c r="J1181" s="68"/>
      <c r="K1181" s="68"/>
      <c r="L1181" s="68"/>
      <c r="M1181" s="68"/>
      <c r="N1181" s="68"/>
      <c r="O1181" s="69"/>
    </row>
    <row r="1182">
      <c r="A1182" s="68"/>
      <c r="B1182" s="68"/>
      <c r="C1182" s="68"/>
      <c r="D1182" s="68"/>
      <c r="E1182" s="68"/>
      <c r="F1182" s="68"/>
      <c r="G1182" s="68"/>
      <c r="H1182" s="68"/>
      <c r="I1182" s="68"/>
      <c r="J1182" s="68"/>
      <c r="K1182" s="68"/>
      <c r="L1182" s="68"/>
      <c r="M1182" s="68"/>
      <c r="N1182" s="68"/>
      <c r="O1182" s="69"/>
    </row>
    <row r="1183">
      <c r="A1183" s="68"/>
      <c r="B1183" s="68"/>
      <c r="C1183" s="68"/>
      <c r="D1183" s="68"/>
      <c r="E1183" s="68"/>
      <c r="F1183" s="68"/>
      <c r="G1183" s="68"/>
      <c r="H1183" s="68"/>
      <c r="I1183" s="68"/>
      <c r="J1183" s="68"/>
      <c r="K1183" s="68"/>
      <c r="L1183" s="68"/>
      <c r="M1183" s="68"/>
      <c r="N1183" s="68"/>
      <c r="O1183" s="69"/>
    </row>
    <row r="1184">
      <c r="A1184" s="68"/>
      <c r="B1184" s="68"/>
      <c r="C1184" s="68"/>
      <c r="D1184" s="68"/>
      <c r="E1184" s="68"/>
      <c r="F1184" s="68"/>
      <c r="G1184" s="68"/>
      <c r="H1184" s="68"/>
      <c r="I1184" s="68"/>
      <c r="J1184" s="68"/>
      <c r="K1184" s="68"/>
      <c r="L1184" s="68"/>
      <c r="M1184" s="68"/>
      <c r="N1184" s="68"/>
      <c r="O1184" s="69"/>
    </row>
    <row r="1185">
      <c r="A1185" s="68"/>
      <c r="B1185" s="68"/>
      <c r="C1185" s="68"/>
      <c r="D1185" s="68"/>
      <c r="E1185" s="68"/>
      <c r="F1185" s="68"/>
      <c r="G1185" s="68"/>
      <c r="H1185" s="68"/>
      <c r="I1185" s="68"/>
      <c r="J1185" s="68"/>
      <c r="K1185" s="68"/>
      <c r="L1185" s="68"/>
      <c r="M1185" s="68"/>
      <c r="N1185" s="68"/>
      <c r="O1185" s="69"/>
    </row>
    <row r="1186">
      <c r="A1186" s="68"/>
      <c r="B1186" s="68"/>
      <c r="C1186" s="68"/>
      <c r="D1186" s="68"/>
      <c r="E1186" s="68"/>
      <c r="F1186" s="68"/>
      <c r="G1186" s="68"/>
      <c r="H1186" s="68"/>
      <c r="I1186" s="68"/>
      <c r="J1186" s="68"/>
      <c r="K1186" s="68"/>
      <c r="L1186" s="68"/>
      <c r="M1186" s="68"/>
      <c r="N1186" s="68"/>
      <c r="O1186" s="69"/>
    </row>
    <row r="1187">
      <c r="A1187" s="68"/>
      <c r="B1187" s="68"/>
      <c r="C1187" s="68"/>
      <c r="D1187" s="68"/>
      <c r="E1187" s="68"/>
      <c r="F1187" s="68"/>
      <c r="G1187" s="68"/>
      <c r="H1187" s="68"/>
      <c r="I1187" s="68"/>
      <c r="J1187" s="68"/>
      <c r="K1187" s="68"/>
      <c r="L1187" s="68"/>
      <c r="M1187" s="68"/>
      <c r="N1187" s="68"/>
      <c r="O1187" s="69"/>
    </row>
    <row r="1188">
      <c r="A1188" s="68"/>
      <c r="B1188" s="68"/>
      <c r="C1188" s="68"/>
      <c r="D1188" s="68"/>
      <c r="E1188" s="68"/>
      <c r="F1188" s="68"/>
      <c r="G1188" s="68"/>
      <c r="H1188" s="68"/>
      <c r="I1188" s="68"/>
      <c r="J1188" s="68"/>
      <c r="K1188" s="68"/>
      <c r="L1188" s="68"/>
      <c r="M1188" s="68"/>
      <c r="N1188" s="68"/>
      <c r="O1188" s="69"/>
    </row>
    <row r="1189">
      <c r="A1189" s="68"/>
      <c r="B1189" s="68"/>
      <c r="C1189" s="68"/>
      <c r="D1189" s="68"/>
      <c r="E1189" s="68"/>
      <c r="F1189" s="68"/>
      <c r="G1189" s="68"/>
      <c r="H1189" s="68"/>
      <c r="I1189" s="68"/>
      <c r="J1189" s="68"/>
      <c r="K1189" s="68"/>
      <c r="L1189" s="68"/>
      <c r="M1189" s="68"/>
      <c r="N1189" s="68"/>
      <c r="O1189" s="69"/>
    </row>
    <row r="1190">
      <c r="A1190" s="68"/>
      <c r="B1190" s="68"/>
      <c r="C1190" s="68"/>
      <c r="D1190" s="68"/>
      <c r="E1190" s="68"/>
      <c r="F1190" s="68"/>
      <c r="G1190" s="68"/>
      <c r="H1190" s="68"/>
      <c r="I1190" s="68"/>
      <c r="J1190" s="68"/>
      <c r="K1190" s="68"/>
      <c r="L1190" s="68"/>
      <c r="M1190" s="68"/>
      <c r="N1190" s="68"/>
      <c r="O1190" s="69"/>
    </row>
    <row r="1191">
      <c r="A1191" s="68"/>
      <c r="B1191" s="68"/>
      <c r="C1191" s="68"/>
      <c r="D1191" s="68"/>
      <c r="E1191" s="68"/>
      <c r="F1191" s="68"/>
      <c r="G1191" s="68"/>
      <c r="H1191" s="68"/>
      <c r="I1191" s="68"/>
      <c r="J1191" s="68"/>
      <c r="K1191" s="68"/>
      <c r="L1191" s="68"/>
      <c r="M1191" s="68"/>
      <c r="N1191" s="68"/>
      <c r="O1191" s="69"/>
    </row>
    <row r="119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0"/>
    </row>
    <row r="1193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0"/>
    </row>
    <row r="1194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0"/>
    </row>
    <row r="119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0"/>
    </row>
    <row r="1196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0"/>
    </row>
    <row r="1197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0"/>
    </row>
    <row r="1198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0"/>
    </row>
    <row r="1199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0"/>
    </row>
    <row r="1200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86"/>
  </cols>
  <sheetData>
    <row r="1">
      <c r="A1" s="71" t="s">
        <v>82</v>
      </c>
      <c r="B1" s="72">
        <v>0.13</v>
      </c>
    </row>
    <row r="2">
      <c r="A2" s="71" t="s">
        <v>83</v>
      </c>
      <c r="B2" s="73">
        <v>0.302</v>
      </c>
    </row>
    <row r="3">
      <c r="A3" s="71" t="s">
        <v>84</v>
      </c>
      <c r="B3" s="72">
        <v>0.07</v>
      </c>
    </row>
  </sheetData>
  <drawing r:id="rId1"/>
</worksheet>
</file>