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120" yWindow="105" windowWidth="15120" windowHeight="8010"/>
  </bookViews>
  <sheets>
    <sheet name="Лист 1" sheetId="2" r:id="rId1"/>
  </sheets>
  <calcPr calcId="162913"/>
</workbook>
</file>

<file path=xl/calcChain.xml><?xml version="1.0" encoding="utf-8"?>
<calcChain xmlns="http://schemas.openxmlformats.org/spreadsheetml/2006/main">
  <c r="C56" i="2" l="1"/>
  <c r="D56" i="2"/>
  <c r="E56" i="2"/>
  <c r="F56" i="2"/>
  <c r="G56" i="2"/>
  <c r="H56" i="2"/>
  <c r="I56" i="2"/>
  <c r="J56" i="2"/>
  <c r="K56" i="2"/>
  <c r="L56" i="2"/>
  <c r="M56" i="2"/>
  <c r="B56" i="2"/>
  <c r="B45" i="2"/>
  <c r="C9" i="2"/>
  <c r="D9" i="2"/>
  <c r="E9" i="2"/>
  <c r="F9" i="2"/>
  <c r="G9" i="2"/>
  <c r="H9" i="2"/>
  <c r="I9" i="2"/>
  <c r="J9" i="2"/>
  <c r="K9" i="2"/>
  <c r="L9" i="2"/>
  <c r="M9" i="2"/>
  <c r="C13" i="2"/>
  <c r="C45" i="2" s="1"/>
  <c r="D13" i="2"/>
  <c r="D45" i="2" s="1"/>
  <c r="E13" i="2"/>
  <c r="E45" i="2" s="1"/>
  <c r="F13" i="2"/>
  <c r="F45" i="2" s="1"/>
  <c r="G13" i="2"/>
  <c r="G45" i="2" s="1"/>
  <c r="H13" i="2"/>
  <c r="H45" i="2" s="1"/>
  <c r="I13" i="2"/>
  <c r="I45" i="2" s="1"/>
  <c r="J13" i="2"/>
  <c r="J45" i="2" s="1"/>
  <c r="K13" i="2"/>
  <c r="K45" i="2" s="1"/>
  <c r="L13" i="2"/>
  <c r="L45" i="2" s="1"/>
  <c r="M13" i="2"/>
  <c r="M45" i="2" s="1"/>
  <c r="C17" i="2"/>
  <c r="C46" i="2" s="1"/>
  <c r="D17" i="2"/>
  <c r="D46" i="2" s="1"/>
  <c r="E17" i="2"/>
  <c r="E46" i="2" s="1"/>
  <c r="F17" i="2"/>
  <c r="F46" i="2" s="1"/>
  <c r="G17" i="2"/>
  <c r="G46" i="2" s="1"/>
  <c r="H17" i="2"/>
  <c r="H46" i="2" s="1"/>
  <c r="I17" i="2"/>
  <c r="I46" i="2" s="1"/>
  <c r="J17" i="2"/>
  <c r="J46" i="2" s="1"/>
  <c r="K17" i="2"/>
  <c r="K46" i="2" s="1"/>
  <c r="L17" i="2"/>
  <c r="L46" i="2" s="1"/>
  <c r="M17" i="2"/>
  <c r="M46" i="2" s="1"/>
  <c r="C21" i="2"/>
  <c r="C47" i="2" s="1"/>
  <c r="D21" i="2"/>
  <c r="D48" i="2" s="1"/>
  <c r="E21" i="2"/>
  <c r="E48" i="2" s="1"/>
  <c r="F21" i="2"/>
  <c r="F47" i="2" s="1"/>
  <c r="G21" i="2"/>
  <c r="G48" i="2" s="1"/>
  <c r="H21" i="2"/>
  <c r="H48" i="2" s="1"/>
  <c r="I21" i="2"/>
  <c r="I47" i="2" s="1"/>
  <c r="J21" i="2"/>
  <c r="J47" i="2" s="1"/>
  <c r="K21" i="2"/>
  <c r="K48" i="2" s="1"/>
  <c r="L21" i="2"/>
  <c r="L47" i="2" s="1"/>
  <c r="M21" i="2"/>
  <c r="M47" i="2" s="1"/>
  <c r="C25" i="2"/>
  <c r="D25" i="2"/>
  <c r="E25" i="2"/>
  <c r="F25" i="2"/>
  <c r="G25" i="2"/>
  <c r="H25" i="2"/>
  <c r="I25" i="2"/>
  <c r="J25" i="2"/>
  <c r="K25" i="2"/>
  <c r="L25" i="2"/>
  <c r="M25" i="2"/>
  <c r="C29" i="2"/>
  <c r="C49" i="2" s="1"/>
  <c r="D29" i="2"/>
  <c r="D49" i="2" s="1"/>
  <c r="E29" i="2"/>
  <c r="E49" i="2" s="1"/>
  <c r="F29" i="2"/>
  <c r="F49" i="2" s="1"/>
  <c r="G29" i="2"/>
  <c r="G49" i="2" s="1"/>
  <c r="H29" i="2"/>
  <c r="H49" i="2" s="1"/>
  <c r="I29" i="2"/>
  <c r="I49" i="2" s="1"/>
  <c r="J29" i="2"/>
  <c r="J49" i="2" s="1"/>
  <c r="K29" i="2"/>
  <c r="K49" i="2" s="1"/>
  <c r="L29" i="2"/>
  <c r="L49" i="2" s="1"/>
  <c r="M29" i="2"/>
  <c r="M49" i="2" s="1"/>
  <c r="C33" i="2"/>
  <c r="C50" i="2" s="1"/>
  <c r="D33" i="2"/>
  <c r="D50" i="2" s="1"/>
  <c r="E33" i="2"/>
  <c r="E50" i="2" s="1"/>
  <c r="F33" i="2"/>
  <c r="F50" i="2" s="1"/>
  <c r="G33" i="2"/>
  <c r="G50" i="2" s="1"/>
  <c r="H33" i="2"/>
  <c r="H50" i="2" s="1"/>
  <c r="I33" i="2"/>
  <c r="I50" i="2" s="1"/>
  <c r="J33" i="2"/>
  <c r="J50" i="2" s="1"/>
  <c r="K33" i="2"/>
  <c r="K50" i="2" s="1"/>
  <c r="L33" i="2"/>
  <c r="L50" i="2" s="1"/>
  <c r="M33" i="2"/>
  <c r="M50" i="2" s="1"/>
  <c r="C37" i="2"/>
  <c r="C51" i="2" s="1"/>
  <c r="D37" i="2"/>
  <c r="D51" i="2" s="1"/>
  <c r="E37" i="2"/>
  <c r="E51" i="2" s="1"/>
  <c r="F37" i="2"/>
  <c r="F51" i="2" s="1"/>
  <c r="G37" i="2"/>
  <c r="G51" i="2" s="1"/>
  <c r="H37" i="2"/>
  <c r="H51" i="2" s="1"/>
  <c r="I37" i="2"/>
  <c r="I51" i="2" s="1"/>
  <c r="J37" i="2"/>
  <c r="J51" i="2" s="1"/>
  <c r="K37" i="2"/>
  <c r="K51" i="2" s="1"/>
  <c r="L37" i="2"/>
  <c r="L51" i="2" s="1"/>
  <c r="M37" i="2"/>
  <c r="M51" i="2" s="1"/>
  <c r="B17" i="2"/>
  <c r="B46" i="2" s="1"/>
  <c r="B37" i="2"/>
  <c r="B51" i="2" s="1"/>
  <c r="B33" i="2"/>
  <c r="B50" i="2" s="1"/>
  <c r="B29" i="2"/>
  <c r="B49" i="2" s="1"/>
  <c r="B25" i="2"/>
  <c r="B21" i="2"/>
  <c r="B47" i="2" s="1"/>
  <c r="B13" i="2"/>
  <c r="B9" i="2"/>
  <c r="B7" i="2" s="1"/>
  <c r="B66" i="2" s="1"/>
  <c r="H47" i="2" l="1"/>
  <c r="K47" i="2"/>
  <c r="J48" i="2"/>
  <c r="M48" i="2"/>
  <c r="B48" i="2"/>
  <c r="L48" i="2"/>
  <c r="F48" i="2"/>
  <c r="C48" i="2"/>
  <c r="B44" i="2"/>
  <c r="B42" i="2" s="1"/>
  <c r="B53" i="2" s="1"/>
  <c r="M7" i="2"/>
  <c r="M66" i="2" s="1"/>
  <c r="J7" i="2"/>
  <c r="J44" i="2" s="1"/>
  <c r="J42" i="2" s="1"/>
  <c r="J53" i="2" s="1"/>
  <c r="I48" i="2"/>
  <c r="H7" i="2"/>
  <c r="H66" i="2" s="1"/>
  <c r="G47" i="2"/>
  <c r="F7" i="2"/>
  <c r="F66" i="2" s="1"/>
  <c r="E47" i="2"/>
  <c r="D47" i="2"/>
  <c r="D7" i="2"/>
  <c r="D44" i="2" s="1"/>
  <c r="L7" i="2"/>
  <c r="K7" i="2"/>
  <c r="I7" i="2"/>
  <c r="G7" i="2"/>
  <c r="E7" i="2"/>
  <c r="C7" i="2"/>
  <c r="D42" i="2" l="1"/>
  <c r="D53" i="2" s="1"/>
  <c r="B54" i="2"/>
  <c r="B65" i="2"/>
  <c r="B68" i="2" s="1"/>
  <c r="M44" i="2"/>
  <c r="M42" i="2" s="1"/>
  <c r="M53" i="2" s="1"/>
  <c r="M54" i="2" s="1"/>
  <c r="J66" i="2"/>
  <c r="F44" i="2"/>
  <c r="F42" i="2" s="1"/>
  <c r="F53" i="2" s="1"/>
  <c r="F54" i="2" s="1"/>
  <c r="H44" i="2"/>
  <c r="H42" i="2" s="1"/>
  <c r="H53" i="2" s="1"/>
  <c r="H65" i="2" s="1"/>
  <c r="H68" i="2" s="1"/>
  <c r="H69" i="2" s="1"/>
  <c r="D66" i="2"/>
  <c r="L66" i="2"/>
  <c r="L44" i="2"/>
  <c r="L42" i="2" s="1"/>
  <c r="L53" i="2" s="1"/>
  <c r="K66" i="2"/>
  <c r="K44" i="2"/>
  <c r="K42" i="2" s="1"/>
  <c r="K53" i="2" s="1"/>
  <c r="J54" i="2"/>
  <c r="J65" i="2"/>
  <c r="I66" i="2"/>
  <c r="I44" i="2"/>
  <c r="I42" i="2" s="1"/>
  <c r="I53" i="2" s="1"/>
  <c r="G66" i="2"/>
  <c r="G44" i="2"/>
  <c r="G42" i="2" s="1"/>
  <c r="G53" i="2" s="1"/>
  <c r="E66" i="2"/>
  <c r="E44" i="2"/>
  <c r="E42" i="2" s="1"/>
  <c r="E53" i="2" s="1"/>
  <c r="D54" i="2"/>
  <c r="D65" i="2"/>
  <c r="C66" i="2"/>
  <c r="C44" i="2"/>
  <c r="C42" i="2" s="1"/>
  <c r="C53" i="2" s="1"/>
  <c r="J68" i="2" l="1"/>
  <c r="J69" i="2" s="1"/>
  <c r="B69" i="2"/>
  <c r="B74" i="2"/>
  <c r="M65" i="2"/>
  <c r="M68" i="2" s="1"/>
  <c r="M69" i="2" s="1"/>
  <c r="F65" i="2"/>
  <c r="F68" i="2" s="1"/>
  <c r="F69" i="2" s="1"/>
  <c r="D68" i="2"/>
  <c r="D69" i="2" s="1"/>
  <c r="H54" i="2"/>
  <c r="L54" i="2"/>
  <c r="L65" i="2"/>
  <c r="L68" i="2" s="1"/>
  <c r="L69" i="2" s="1"/>
  <c r="K54" i="2"/>
  <c r="K65" i="2"/>
  <c r="K68" i="2" s="1"/>
  <c r="K69" i="2" s="1"/>
  <c r="I54" i="2"/>
  <c r="I65" i="2"/>
  <c r="I68" i="2" s="1"/>
  <c r="I69" i="2" s="1"/>
  <c r="G54" i="2"/>
  <c r="G65" i="2"/>
  <c r="G68" i="2" s="1"/>
  <c r="G69" i="2" s="1"/>
  <c r="E65" i="2"/>
  <c r="E68" i="2" s="1"/>
  <c r="E69" i="2" s="1"/>
  <c r="E54" i="2"/>
  <c r="C54" i="2"/>
  <c r="C65" i="2"/>
  <c r="C68" i="2" s="1"/>
  <c r="C69" i="2" s="1"/>
  <c r="C74" i="2" l="1"/>
  <c r="D74" i="2" s="1"/>
  <c r="E74" i="2" s="1"/>
  <c r="F74" i="2" s="1"/>
  <c r="G74" i="2" s="1"/>
  <c r="H74" i="2" s="1"/>
  <c r="I74" i="2" s="1"/>
  <c r="J74" i="2" s="1"/>
  <c r="K74" i="2" s="1"/>
  <c r="L74" i="2" s="1"/>
  <c r="M74" i="2" s="1"/>
</calcChain>
</file>

<file path=xl/sharedStrings.xml><?xml version="1.0" encoding="utf-8"?>
<sst xmlns="http://schemas.openxmlformats.org/spreadsheetml/2006/main" count="49" uniqueCount="28">
  <si>
    <t>Вложения</t>
  </si>
  <si>
    <t>Э/энергия</t>
  </si>
  <si>
    <t>Газ</t>
  </si>
  <si>
    <t>Спирт, Альфа, 96,6%, л</t>
  </si>
  <si>
    <t>Дрожжи кормовые,тн</t>
  </si>
  <si>
    <t>Креветка, кг</t>
  </si>
  <si>
    <t>Рак, кг</t>
  </si>
  <si>
    <t>Улитка, кг</t>
  </si>
  <si>
    <t>Гусь, кг</t>
  </si>
  <si>
    <t>Карп, кг</t>
  </si>
  <si>
    <t>Рак речной, кг</t>
  </si>
  <si>
    <t>Месяц</t>
  </si>
  <si>
    <t>Доходная часть</t>
  </si>
  <si>
    <t>Средний чек</t>
  </si>
  <si>
    <t>Кол-во продаж в день</t>
  </si>
  <si>
    <t>Выручка</t>
  </si>
  <si>
    <t>Себестоимость</t>
  </si>
  <si>
    <t>Валовая прибыль</t>
  </si>
  <si>
    <t>Расходы</t>
  </si>
  <si>
    <t>Налоги</t>
  </si>
  <si>
    <t>Чистая прибыль</t>
  </si>
  <si>
    <t>Заработаная плата</t>
  </si>
  <si>
    <t>Прочее</t>
  </si>
  <si>
    <t>Маркетинг</t>
  </si>
  <si>
    <t>ОКУПАЕМОСТЬ</t>
  </si>
  <si>
    <t>Прибыль до налогов (EBITDA)</t>
  </si>
  <si>
    <t>ФИНАНСОВАЯ МОДЕЛЬ "АГРОКОМПЛЕКСА"</t>
  </si>
  <si>
    <t>Побочный продукт(Этанол), л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</si>
</sst>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Century Gothic"/>
      <family val="2"/>
      <charset val="204"/>
    </font>
    <font>
      <b/>
      <sz val="11"/>
      <color theme="1"/>
      <name val="Century Gothic"/>
      <family val="2"/>
      <charset val="204"/>
    </font>
    <font>
      <b/>
      <sz val="11"/>
      <color rgb="FF00B050"/>
      <name val="Century Gothic"/>
      <family val="2"/>
      <charset val="204"/>
    </font>
    <font>
      <sz val="11"/>
      <color rgb="FF00B050"/>
      <name val="Century Gothic"/>
      <family val="2"/>
      <charset val="204"/>
    </font>
    <font>
      <b/>
      <sz val="11"/>
      <color theme="3"/>
      <name val="Century Gothic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4" fontId="0" fillId="0" borderId="0" xfId="0" applyNumberFormat="1"/>
    <xf numFmtId="0" fontId="1" fillId="0" borderId="0" xfId="0" applyFont="1"/>
    <xf numFmtId="0" fontId="2" fillId="0" borderId="0" xfId="0" applyFont="1"/>
    <xf numFmtId="0" fontId="2" fillId="0" borderId="1" xfId="0" applyFont="1" applyBorder="1"/>
    <xf numFmtId="4" fontId="2" fillId="0" borderId="1" xfId="0" applyNumberFormat="1" applyFont="1" applyBorder="1"/>
    <xf numFmtId="4" fontId="1" fillId="0" borderId="0" xfId="0" applyNumberFormat="1" applyFont="1"/>
    <xf numFmtId="4" fontId="2" fillId="0" borderId="0" xfId="0" applyNumberFormat="1" applyFont="1"/>
    <xf numFmtId="10" fontId="1" fillId="0" borderId="0" xfId="0" applyNumberFormat="1" applyFont="1"/>
    <xf numFmtId="0" fontId="1" fillId="0" borderId="0" xfId="0" applyFont="1" applyAlignment="1">
      <alignment wrapText="1"/>
    </xf>
    <xf numFmtId="0" fontId="3" fillId="0" borderId="1" xfId="0" applyFont="1" applyBorder="1"/>
    <xf numFmtId="4" fontId="3" fillId="0" borderId="1" xfId="0" applyNumberFormat="1" applyFont="1" applyBorder="1"/>
    <xf numFmtId="0" fontId="4" fillId="0" borderId="0" xfId="0" applyFont="1"/>
    <xf numFmtId="0" fontId="5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76"/>
  <sheetViews>
    <sheetView showGridLines="0" tabSelected="1" topLeftCell="A2" workbookViewId="0">
      <selection activeCell="P17" sqref="P17"/>
    </sheetView>
  </sheetViews>
  <sheetFormatPr defaultRowHeight="15" x14ac:dyDescent="0.25"/>
  <cols>
    <col min="1" max="1" width="33.42578125" customWidth="1"/>
    <col min="2" max="2" width="16.85546875" customWidth="1"/>
    <col min="3" max="13" width="16.7109375" customWidth="1"/>
  </cols>
  <sheetData>
    <row r="1" spans="1:14" ht="16.5" x14ac:dyDescent="0.3">
      <c r="A1" s="13" t="s">
        <v>26</v>
      </c>
      <c r="B1" s="13"/>
      <c r="C1" s="13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spans="1:14" ht="16.5" x14ac:dyDescent="0.3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spans="1:14" ht="16.5" x14ac:dyDescent="0.3">
      <c r="A3" s="3" t="s">
        <v>11</v>
      </c>
      <c r="B3" s="3">
        <v>1</v>
      </c>
      <c r="C3" s="3">
        <v>2</v>
      </c>
      <c r="D3" s="3">
        <v>3</v>
      </c>
      <c r="E3" s="3">
        <v>4</v>
      </c>
      <c r="F3" s="3">
        <v>5</v>
      </c>
      <c r="G3" s="3">
        <v>6</v>
      </c>
      <c r="H3" s="3">
        <v>7</v>
      </c>
      <c r="I3" s="3">
        <v>8</v>
      </c>
      <c r="J3" s="3">
        <v>9</v>
      </c>
      <c r="K3" s="3">
        <v>10</v>
      </c>
      <c r="L3" s="3">
        <v>11</v>
      </c>
      <c r="M3" s="3">
        <v>12</v>
      </c>
      <c r="N3" s="2"/>
    </row>
    <row r="4" spans="1:14" ht="16.5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spans="1:14" ht="16.5" x14ac:dyDescent="0.3">
      <c r="A5" s="3" t="s">
        <v>12</v>
      </c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spans="1:14" ht="16.5" x14ac:dyDescent="0.3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spans="1:14" ht="16.5" x14ac:dyDescent="0.3">
      <c r="A7" s="10" t="s">
        <v>15</v>
      </c>
      <c r="B7" s="11">
        <f>B9+B13+B17+B21+B25+B29+B33+B37</f>
        <v>69558000</v>
      </c>
      <c r="C7" s="11">
        <f t="shared" ref="C7:M7" si="0">C9+C13+C17+C21+C25+C29+C33+C37</f>
        <v>69558000</v>
      </c>
      <c r="D7" s="11">
        <f t="shared" si="0"/>
        <v>70003500</v>
      </c>
      <c r="E7" s="11">
        <f t="shared" si="0"/>
        <v>78695900</v>
      </c>
      <c r="F7" s="11">
        <f t="shared" si="0"/>
        <v>78695900</v>
      </c>
      <c r="G7" s="11">
        <f t="shared" si="0"/>
        <v>78785900</v>
      </c>
      <c r="H7" s="11">
        <f t="shared" si="0"/>
        <v>79278800</v>
      </c>
      <c r="I7" s="11">
        <f t="shared" si="0"/>
        <v>83926800</v>
      </c>
      <c r="J7" s="11">
        <f t="shared" si="0"/>
        <v>83926800</v>
      </c>
      <c r="K7" s="11">
        <f t="shared" si="0"/>
        <v>84418500</v>
      </c>
      <c r="L7" s="11">
        <f t="shared" si="0"/>
        <v>84418500</v>
      </c>
      <c r="M7" s="11">
        <f t="shared" si="0"/>
        <v>84418500</v>
      </c>
      <c r="N7" s="2"/>
    </row>
    <row r="8" spans="1:14" ht="16.5" x14ac:dyDescent="0.3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spans="1:14" ht="16.5" x14ac:dyDescent="0.3">
      <c r="A9" s="3" t="s">
        <v>27</v>
      </c>
      <c r="B9" s="6">
        <f>B10*B11*230</f>
        <v>58650000</v>
      </c>
      <c r="C9" s="6">
        <f t="shared" ref="C9:M9" si="1">C10*C11*230</f>
        <v>58650000</v>
      </c>
      <c r="D9" s="6">
        <f t="shared" si="1"/>
        <v>58650000</v>
      </c>
      <c r="E9" s="6">
        <f t="shared" si="1"/>
        <v>66470000</v>
      </c>
      <c r="F9" s="6">
        <f t="shared" si="1"/>
        <v>66470000</v>
      </c>
      <c r="G9" s="6">
        <f t="shared" si="1"/>
        <v>66470000</v>
      </c>
      <c r="H9" s="6">
        <f t="shared" si="1"/>
        <v>66470000</v>
      </c>
      <c r="I9" s="6">
        <f t="shared" si="1"/>
        <v>70380000</v>
      </c>
      <c r="J9" s="6">
        <f t="shared" si="1"/>
        <v>70380000</v>
      </c>
      <c r="K9" s="6">
        <f t="shared" si="1"/>
        <v>70380000</v>
      </c>
      <c r="L9" s="6">
        <f t="shared" si="1"/>
        <v>70380000</v>
      </c>
      <c r="M9" s="6">
        <f t="shared" si="1"/>
        <v>70380000</v>
      </c>
      <c r="N9" s="2"/>
    </row>
    <row r="10" spans="1:14" ht="16.5" x14ac:dyDescent="0.3">
      <c r="A10" s="2" t="s">
        <v>13</v>
      </c>
      <c r="B10" s="6">
        <v>150</v>
      </c>
      <c r="C10" s="6">
        <v>150</v>
      </c>
      <c r="D10" s="6">
        <v>150</v>
      </c>
      <c r="E10" s="6">
        <v>170</v>
      </c>
      <c r="F10" s="6">
        <v>170</v>
      </c>
      <c r="G10" s="6">
        <v>170</v>
      </c>
      <c r="H10" s="6">
        <v>170</v>
      </c>
      <c r="I10" s="6">
        <v>180</v>
      </c>
      <c r="J10" s="6">
        <v>180</v>
      </c>
      <c r="K10" s="6">
        <v>180</v>
      </c>
      <c r="L10" s="6">
        <v>180</v>
      </c>
      <c r="M10" s="6">
        <v>180</v>
      </c>
      <c r="N10" s="2"/>
    </row>
    <row r="11" spans="1:14" ht="16.5" x14ac:dyDescent="0.3">
      <c r="A11" s="2" t="s">
        <v>14</v>
      </c>
      <c r="B11" s="6">
        <v>1700</v>
      </c>
      <c r="C11" s="6">
        <v>1700</v>
      </c>
      <c r="D11" s="6">
        <v>1700</v>
      </c>
      <c r="E11" s="6">
        <v>1700</v>
      </c>
      <c r="F11" s="6">
        <v>1700</v>
      </c>
      <c r="G11" s="6">
        <v>1700</v>
      </c>
      <c r="H11" s="6">
        <v>1700</v>
      </c>
      <c r="I11" s="6">
        <v>1700</v>
      </c>
      <c r="J11" s="6">
        <v>1700</v>
      </c>
      <c r="K11" s="6">
        <v>1700</v>
      </c>
      <c r="L11" s="6">
        <v>1700</v>
      </c>
      <c r="M11" s="6">
        <v>1700</v>
      </c>
      <c r="N11" s="2"/>
    </row>
    <row r="12" spans="1:14" ht="16.5" x14ac:dyDescent="0.3">
      <c r="A12" s="2"/>
      <c r="B12" s="6"/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2"/>
    </row>
    <row r="13" spans="1:14" ht="16.5" x14ac:dyDescent="0.3">
      <c r="A13" s="3" t="s">
        <v>4</v>
      </c>
      <c r="B13" s="6">
        <f>B14*B15*30</f>
        <v>8400000</v>
      </c>
      <c r="C13" s="6">
        <f t="shared" ref="C13:M13" si="2">C14*C15*30</f>
        <v>8400000</v>
      </c>
      <c r="D13" s="6">
        <f t="shared" si="2"/>
        <v>8400000</v>
      </c>
      <c r="E13" s="6">
        <f t="shared" si="2"/>
        <v>9000000</v>
      </c>
      <c r="F13" s="6">
        <f t="shared" si="2"/>
        <v>9000000</v>
      </c>
      <c r="G13" s="6">
        <f t="shared" si="2"/>
        <v>9000000</v>
      </c>
      <c r="H13" s="6">
        <f t="shared" si="2"/>
        <v>9000000</v>
      </c>
      <c r="I13" s="6">
        <f t="shared" si="2"/>
        <v>9600000</v>
      </c>
      <c r="J13" s="6">
        <f t="shared" si="2"/>
        <v>9600000</v>
      </c>
      <c r="K13" s="6">
        <f t="shared" si="2"/>
        <v>9600000</v>
      </c>
      <c r="L13" s="6">
        <f t="shared" si="2"/>
        <v>9600000</v>
      </c>
      <c r="M13" s="6">
        <f t="shared" si="2"/>
        <v>9600000</v>
      </c>
      <c r="N13" s="2"/>
    </row>
    <row r="14" spans="1:14" ht="16.5" x14ac:dyDescent="0.3">
      <c r="A14" s="2" t="s">
        <v>13</v>
      </c>
      <c r="B14" s="6">
        <v>14000</v>
      </c>
      <c r="C14" s="6">
        <v>14000</v>
      </c>
      <c r="D14" s="6">
        <v>14000</v>
      </c>
      <c r="E14" s="6">
        <v>15000</v>
      </c>
      <c r="F14" s="6">
        <v>15000</v>
      </c>
      <c r="G14" s="6">
        <v>15000</v>
      </c>
      <c r="H14" s="6">
        <v>15000</v>
      </c>
      <c r="I14" s="6">
        <v>16000</v>
      </c>
      <c r="J14" s="6">
        <v>16000</v>
      </c>
      <c r="K14" s="6">
        <v>16000</v>
      </c>
      <c r="L14" s="6">
        <v>16000</v>
      </c>
      <c r="M14" s="6">
        <v>16000</v>
      </c>
      <c r="N14" s="2"/>
    </row>
    <row r="15" spans="1:14" ht="16.5" x14ac:dyDescent="0.3">
      <c r="A15" s="2" t="s">
        <v>14</v>
      </c>
      <c r="B15" s="6">
        <v>20</v>
      </c>
      <c r="C15" s="6">
        <v>20</v>
      </c>
      <c r="D15" s="6">
        <v>20</v>
      </c>
      <c r="E15" s="6">
        <v>20</v>
      </c>
      <c r="F15" s="6">
        <v>20</v>
      </c>
      <c r="G15" s="6">
        <v>20</v>
      </c>
      <c r="H15" s="6">
        <v>20</v>
      </c>
      <c r="I15" s="6">
        <v>20</v>
      </c>
      <c r="J15" s="6">
        <v>20</v>
      </c>
      <c r="K15" s="6">
        <v>20</v>
      </c>
      <c r="L15" s="6">
        <v>20</v>
      </c>
      <c r="M15" s="6">
        <v>20</v>
      </c>
      <c r="N15" s="2"/>
    </row>
    <row r="16" spans="1:14" ht="16.5" x14ac:dyDescent="0.3">
      <c r="A16" s="2"/>
      <c r="B16" s="6"/>
      <c r="C16" s="6"/>
      <c r="D16" s="6"/>
      <c r="E16" s="6"/>
      <c r="F16" s="6"/>
      <c r="G16" s="6"/>
      <c r="H16" s="6"/>
      <c r="I16" s="6"/>
      <c r="J16" s="6"/>
      <c r="K16" s="6"/>
      <c r="L16" s="6"/>
      <c r="M16" s="6"/>
      <c r="N16" s="2"/>
    </row>
    <row r="17" spans="1:14" ht="16.5" x14ac:dyDescent="0.3">
      <c r="A17" s="3" t="s">
        <v>5</v>
      </c>
      <c r="B17" s="6">
        <f>B18*B19*30</f>
        <v>1020000</v>
      </c>
      <c r="C17" s="6">
        <f t="shared" ref="C17:M17" si="3">C18*C19*30</f>
        <v>1020000</v>
      </c>
      <c r="D17" s="6">
        <f t="shared" si="3"/>
        <v>1200000</v>
      </c>
      <c r="E17" s="6">
        <f t="shared" si="3"/>
        <v>1320000</v>
      </c>
      <c r="F17" s="6">
        <f t="shared" si="3"/>
        <v>1320000</v>
      </c>
      <c r="G17" s="6">
        <f t="shared" si="3"/>
        <v>1320000</v>
      </c>
      <c r="H17" s="6">
        <f t="shared" si="3"/>
        <v>1518000</v>
      </c>
      <c r="I17" s="6">
        <f t="shared" si="3"/>
        <v>1587000</v>
      </c>
      <c r="J17" s="6">
        <f t="shared" si="3"/>
        <v>1587000</v>
      </c>
      <c r="K17" s="6">
        <f t="shared" si="3"/>
        <v>1725000</v>
      </c>
      <c r="L17" s="6">
        <f t="shared" si="3"/>
        <v>1725000</v>
      </c>
      <c r="M17" s="6">
        <f t="shared" si="3"/>
        <v>1725000</v>
      </c>
      <c r="N17" s="2"/>
    </row>
    <row r="18" spans="1:14" ht="16.5" x14ac:dyDescent="0.3">
      <c r="A18" s="2" t="s">
        <v>13</v>
      </c>
      <c r="B18" s="6">
        <v>2000</v>
      </c>
      <c r="C18" s="6">
        <v>2000</v>
      </c>
      <c r="D18" s="6">
        <v>2000</v>
      </c>
      <c r="E18" s="6">
        <v>2200</v>
      </c>
      <c r="F18" s="6">
        <v>2200</v>
      </c>
      <c r="G18" s="6">
        <v>2200</v>
      </c>
      <c r="H18" s="6">
        <v>2200</v>
      </c>
      <c r="I18" s="6">
        <v>2300</v>
      </c>
      <c r="J18" s="6">
        <v>2300</v>
      </c>
      <c r="K18" s="6">
        <v>2300</v>
      </c>
      <c r="L18" s="6">
        <v>2300</v>
      </c>
      <c r="M18" s="6">
        <v>2300</v>
      </c>
      <c r="N18" s="2"/>
    </row>
    <row r="19" spans="1:14" ht="16.5" x14ac:dyDescent="0.3">
      <c r="A19" s="2" t="s">
        <v>14</v>
      </c>
      <c r="B19" s="6">
        <v>17</v>
      </c>
      <c r="C19" s="6">
        <v>17</v>
      </c>
      <c r="D19" s="6">
        <v>20</v>
      </c>
      <c r="E19" s="6">
        <v>20</v>
      </c>
      <c r="F19" s="6">
        <v>20</v>
      </c>
      <c r="G19" s="6">
        <v>20</v>
      </c>
      <c r="H19" s="6">
        <v>23</v>
      </c>
      <c r="I19" s="6">
        <v>23</v>
      </c>
      <c r="J19" s="6">
        <v>23</v>
      </c>
      <c r="K19" s="6">
        <v>25</v>
      </c>
      <c r="L19" s="6">
        <v>25</v>
      </c>
      <c r="M19" s="6">
        <v>25</v>
      </c>
      <c r="N19" s="2"/>
    </row>
    <row r="20" spans="1:14" ht="16.5" x14ac:dyDescent="0.3">
      <c r="A20" s="2"/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2"/>
    </row>
    <row r="21" spans="1:14" ht="16.5" x14ac:dyDescent="0.3">
      <c r="A21" s="3" t="s">
        <v>6</v>
      </c>
      <c r="B21" s="6">
        <f>B22*B23*30</f>
        <v>1020000</v>
      </c>
      <c r="C21" s="6">
        <f t="shared" ref="C21:M21" si="4">C22*C23*30</f>
        <v>1020000</v>
      </c>
      <c r="D21" s="6">
        <f t="shared" si="4"/>
        <v>1200000</v>
      </c>
      <c r="E21" s="6">
        <f t="shared" si="4"/>
        <v>1320000</v>
      </c>
      <c r="F21" s="6">
        <f t="shared" si="4"/>
        <v>1320000</v>
      </c>
      <c r="G21" s="6">
        <f t="shared" si="4"/>
        <v>1320000</v>
      </c>
      <c r="H21" s="6">
        <f t="shared" si="4"/>
        <v>1518000</v>
      </c>
      <c r="I21" s="6">
        <f t="shared" si="4"/>
        <v>1587000</v>
      </c>
      <c r="J21" s="6">
        <f t="shared" si="4"/>
        <v>1587000</v>
      </c>
      <c r="K21" s="6">
        <f t="shared" si="4"/>
        <v>1725000</v>
      </c>
      <c r="L21" s="6">
        <f t="shared" si="4"/>
        <v>1725000</v>
      </c>
      <c r="M21" s="6">
        <f t="shared" si="4"/>
        <v>1725000</v>
      </c>
      <c r="N21" s="2"/>
    </row>
    <row r="22" spans="1:14" ht="16.5" x14ac:dyDescent="0.3">
      <c r="A22" s="2" t="s">
        <v>13</v>
      </c>
      <c r="B22" s="6">
        <v>2000</v>
      </c>
      <c r="C22" s="6">
        <v>2000</v>
      </c>
      <c r="D22" s="6">
        <v>2000</v>
      </c>
      <c r="E22" s="6">
        <v>2200</v>
      </c>
      <c r="F22" s="6">
        <v>2200</v>
      </c>
      <c r="G22" s="6">
        <v>2200</v>
      </c>
      <c r="H22" s="6">
        <v>2200</v>
      </c>
      <c r="I22" s="6">
        <v>2300</v>
      </c>
      <c r="J22" s="6">
        <v>2300</v>
      </c>
      <c r="K22" s="6">
        <v>2300</v>
      </c>
      <c r="L22" s="6">
        <v>2300</v>
      </c>
      <c r="M22" s="6">
        <v>2300</v>
      </c>
      <c r="N22" s="2"/>
    </row>
    <row r="23" spans="1:14" ht="16.5" x14ac:dyDescent="0.3">
      <c r="A23" s="2" t="s">
        <v>14</v>
      </c>
      <c r="B23" s="6">
        <v>17</v>
      </c>
      <c r="C23" s="6">
        <v>17</v>
      </c>
      <c r="D23" s="6">
        <v>20</v>
      </c>
      <c r="E23" s="6">
        <v>20</v>
      </c>
      <c r="F23" s="6">
        <v>20</v>
      </c>
      <c r="G23" s="6">
        <v>20</v>
      </c>
      <c r="H23" s="6">
        <v>23</v>
      </c>
      <c r="I23" s="6">
        <v>23</v>
      </c>
      <c r="J23" s="6">
        <v>23</v>
      </c>
      <c r="K23" s="6">
        <v>25</v>
      </c>
      <c r="L23" s="6">
        <v>25</v>
      </c>
      <c r="M23" s="6">
        <v>25</v>
      </c>
      <c r="N23" s="2"/>
    </row>
    <row r="24" spans="1:14" ht="16.5" x14ac:dyDescent="0.3">
      <c r="A24" s="2"/>
      <c r="B24" s="6"/>
      <c r="C24" s="6"/>
      <c r="D24" s="6"/>
      <c r="E24" s="6"/>
      <c r="F24" s="6"/>
      <c r="G24" s="6"/>
      <c r="H24" s="6"/>
      <c r="I24" s="6"/>
      <c r="J24" s="6"/>
      <c r="K24" s="6"/>
      <c r="L24" s="6"/>
      <c r="M24" s="6"/>
      <c r="N24" s="2"/>
    </row>
    <row r="25" spans="1:14" ht="16.5" x14ac:dyDescent="0.3">
      <c r="A25" s="3" t="s">
        <v>7</v>
      </c>
      <c r="B25" s="6">
        <f>B26*B27*30</f>
        <v>90000</v>
      </c>
      <c r="C25" s="6">
        <f t="shared" ref="C25:M25" si="5">C26*C27*30</f>
        <v>90000</v>
      </c>
      <c r="D25" s="6">
        <f t="shared" si="5"/>
        <v>126000</v>
      </c>
      <c r="E25" s="6">
        <f t="shared" si="5"/>
        <v>126000</v>
      </c>
      <c r="F25" s="6">
        <f t="shared" si="5"/>
        <v>126000</v>
      </c>
      <c r="G25" s="6">
        <f t="shared" si="5"/>
        <v>126000</v>
      </c>
      <c r="H25" s="6">
        <f t="shared" si="5"/>
        <v>162000</v>
      </c>
      <c r="I25" s="6">
        <f t="shared" si="5"/>
        <v>162000</v>
      </c>
      <c r="J25" s="6">
        <f t="shared" si="5"/>
        <v>162000</v>
      </c>
      <c r="K25" s="6">
        <f t="shared" si="5"/>
        <v>180000</v>
      </c>
      <c r="L25" s="6">
        <f t="shared" si="5"/>
        <v>180000</v>
      </c>
      <c r="M25" s="6">
        <f t="shared" si="5"/>
        <v>180000</v>
      </c>
      <c r="N25" s="2"/>
    </row>
    <row r="26" spans="1:14" ht="16.5" x14ac:dyDescent="0.3">
      <c r="A26" s="2" t="s">
        <v>13</v>
      </c>
      <c r="B26" s="6">
        <v>600</v>
      </c>
      <c r="C26" s="6">
        <v>600</v>
      </c>
      <c r="D26" s="6">
        <v>600</v>
      </c>
      <c r="E26" s="6">
        <v>600</v>
      </c>
      <c r="F26" s="6">
        <v>600</v>
      </c>
      <c r="G26" s="6">
        <v>600</v>
      </c>
      <c r="H26" s="6">
        <v>600</v>
      </c>
      <c r="I26" s="6">
        <v>600</v>
      </c>
      <c r="J26" s="6">
        <v>600</v>
      </c>
      <c r="K26" s="6">
        <v>600</v>
      </c>
      <c r="L26" s="6">
        <v>600</v>
      </c>
      <c r="M26" s="6">
        <v>600</v>
      </c>
      <c r="N26" s="2"/>
    </row>
    <row r="27" spans="1:14" ht="16.5" x14ac:dyDescent="0.3">
      <c r="A27" s="2" t="s">
        <v>14</v>
      </c>
      <c r="B27" s="6">
        <v>5</v>
      </c>
      <c r="C27" s="6">
        <v>5</v>
      </c>
      <c r="D27" s="6">
        <v>7</v>
      </c>
      <c r="E27" s="6">
        <v>7</v>
      </c>
      <c r="F27" s="6">
        <v>7</v>
      </c>
      <c r="G27" s="6">
        <v>7</v>
      </c>
      <c r="H27" s="6">
        <v>9</v>
      </c>
      <c r="I27" s="6">
        <v>9</v>
      </c>
      <c r="J27" s="6">
        <v>9</v>
      </c>
      <c r="K27" s="6">
        <v>10</v>
      </c>
      <c r="L27" s="6">
        <v>10</v>
      </c>
      <c r="M27" s="6">
        <v>10</v>
      </c>
      <c r="N27" s="2"/>
    </row>
    <row r="28" spans="1:14" ht="16.5" x14ac:dyDescent="0.3">
      <c r="A28" s="2"/>
      <c r="B28" s="6"/>
      <c r="C28" s="6"/>
      <c r="D28" s="6"/>
      <c r="E28" s="6"/>
      <c r="F28" s="6"/>
      <c r="G28" s="6"/>
      <c r="H28" s="6"/>
      <c r="I28" s="6"/>
      <c r="J28" s="6"/>
      <c r="K28" s="6"/>
      <c r="L28" s="6"/>
      <c r="M28" s="6"/>
      <c r="N28" s="2"/>
    </row>
    <row r="29" spans="1:14" ht="16.5" x14ac:dyDescent="0.3">
      <c r="A29" s="3" t="s">
        <v>8</v>
      </c>
      <c r="B29" s="6">
        <f>B30*B31*30</f>
        <v>126000</v>
      </c>
      <c r="C29" s="6">
        <f t="shared" ref="C29:M29" si="6">C30*C31*30</f>
        <v>126000</v>
      </c>
      <c r="D29" s="6">
        <f t="shared" si="6"/>
        <v>162000</v>
      </c>
      <c r="E29" s="6">
        <f t="shared" si="6"/>
        <v>189000</v>
      </c>
      <c r="F29" s="6">
        <f t="shared" si="6"/>
        <v>189000</v>
      </c>
      <c r="G29" s="6">
        <f t="shared" si="6"/>
        <v>189000</v>
      </c>
      <c r="H29" s="6">
        <f t="shared" si="6"/>
        <v>231000</v>
      </c>
      <c r="I29" s="6">
        <f t="shared" si="6"/>
        <v>231000</v>
      </c>
      <c r="J29" s="6">
        <f t="shared" si="6"/>
        <v>231000</v>
      </c>
      <c r="K29" s="6">
        <f t="shared" si="6"/>
        <v>273000</v>
      </c>
      <c r="L29" s="6">
        <f t="shared" si="6"/>
        <v>273000</v>
      </c>
      <c r="M29" s="6">
        <f t="shared" si="6"/>
        <v>273000</v>
      </c>
      <c r="N29" s="2"/>
    </row>
    <row r="30" spans="1:14" ht="16.5" x14ac:dyDescent="0.3">
      <c r="A30" s="2" t="s">
        <v>13</v>
      </c>
      <c r="B30" s="6">
        <v>300</v>
      </c>
      <c r="C30" s="6">
        <v>300</v>
      </c>
      <c r="D30" s="6">
        <v>300</v>
      </c>
      <c r="E30" s="6">
        <v>350</v>
      </c>
      <c r="F30" s="6">
        <v>350</v>
      </c>
      <c r="G30" s="6">
        <v>350</v>
      </c>
      <c r="H30" s="6">
        <v>350</v>
      </c>
      <c r="I30" s="6">
        <v>350</v>
      </c>
      <c r="J30" s="6">
        <v>350</v>
      </c>
      <c r="K30" s="6">
        <v>350</v>
      </c>
      <c r="L30" s="6">
        <v>350</v>
      </c>
      <c r="M30" s="6">
        <v>350</v>
      </c>
      <c r="N30" s="2"/>
    </row>
    <row r="31" spans="1:14" ht="16.5" x14ac:dyDescent="0.3">
      <c r="A31" s="2" t="s">
        <v>14</v>
      </c>
      <c r="B31" s="6">
        <v>14</v>
      </c>
      <c r="C31" s="6">
        <v>14</v>
      </c>
      <c r="D31" s="6">
        <v>18</v>
      </c>
      <c r="E31" s="6">
        <v>18</v>
      </c>
      <c r="F31" s="6">
        <v>18</v>
      </c>
      <c r="G31" s="6">
        <v>18</v>
      </c>
      <c r="H31" s="6">
        <v>22</v>
      </c>
      <c r="I31" s="6">
        <v>22</v>
      </c>
      <c r="J31" s="6">
        <v>22</v>
      </c>
      <c r="K31" s="6">
        <v>26</v>
      </c>
      <c r="L31" s="6">
        <v>26</v>
      </c>
      <c r="M31" s="6">
        <v>26</v>
      </c>
      <c r="N31" s="2"/>
    </row>
    <row r="32" spans="1:14" ht="16.5" x14ac:dyDescent="0.3">
      <c r="A32" s="2"/>
      <c r="B32" s="6"/>
      <c r="C32" s="6"/>
      <c r="D32" s="6"/>
      <c r="E32" s="6"/>
      <c r="F32" s="6"/>
      <c r="G32" s="6"/>
      <c r="H32" s="6"/>
      <c r="I32" s="6"/>
      <c r="J32" s="6"/>
      <c r="K32" s="6"/>
      <c r="L32" s="6"/>
      <c r="M32" s="6"/>
      <c r="N32" s="2"/>
    </row>
    <row r="33" spans="1:15" ht="16.5" x14ac:dyDescent="0.3">
      <c r="A33" s="3" t="s">
        <v>9</v>
      </c>
      <c r="B33" s="6">
        <f>B34*B35*30</f>
        <v>27000</v>
      </c>
      <c r="C33" s="6">
        <f t="shared" ref="C33:M33" si="7">C34*C35*30</f>
        <v>27000</v>
      </c>
      <c r="D33" s="6">
        <f t="shared" si="7"/>
        <v>40500</v>
      </c>
      <c r="E33" s="6">
        <f t="shared" si="7"/>
        <v>45900</v>
      </c>
      <c r="F33" s="6">
        <f t="shared" si="7"/>
        <v>45900</v>
      </c>
      <c r="G33" s="6">
        <f t="shared" si="7"/>
        <v>45900</v>
      </c>
      <c r="H33" s="6">
        <f t="shared" si="7"/>
        <v>64800</v>
      </c>
      <c r="I33" s="6">
        <f t="shared" si="7"/>
        <v>64800</v>
      </c>
      <c r="J33" s="6">
        <f t="shared" si="7"/>
        <v>64800</v>
      </c>
      <c r="K33" s="6">
        <f t="shared" si="7"/>
        <v>85500</v>
      </c>
      <c r="L33" s="6">
        <f t="shared" si="7"/>
        <v>85500</v>
      </c>
      <c r="M33" s="6">
        <f t="shared" si="7"/>
        <v>85500</v>
      </c>
      <c r="N33" s="2"/>
    </row>
    <row r="34" spans="1:15" ht="16.5" x14ac:dyDescent="0.3">
      <c r="A34" s="2" t="s">
        <v>13</v>
      </c>
      <c r="B34" s="6">
        <v>150</v>
      </c>
      <c r="C34" s="6">
        <v>150</v>
      </c>
      <c r="D34" s="6">
        <v>150</v>
      </c>
      <c r="E34" s="6">
        <v>170</v>
      </c>
      <c r="F34" s="6">
        <v>170</v>
      </c>
      <c r="G34" s="6">
        <v>170</v>
      </c>
      <c r="H34" s="6">
        <v>180</v>
      </c>
      <c r="I34" s="6">
        <v>180</v>
      </c>
      <c r="J34" s="6">
        <v>180</v>
      </c>
      <c r="K34" s="6">
        <v>190</v>
      </c>
      <c r="L34" s="6">
        <v>190</v>
      </c>
      <c r="M34" s="6">
        <v>190</v>
      </c>
      <c r="N34" s="2"/>
    </row>
    <row r="35" spans="1:15" ht="16.5" x14ac:dyDescent="0.3">
      <c r="A35" s="2" t="s">
        <v>14</v>
      </c>
      <c r="B35" s="6">
        <v>6</v>
      </c>
      <c r="C35" s="6">
        <v>6</v>
      </c>
      <c r="D35" s="6">
        <v>9</v>
      </c>
      <c r="E35" s="6">
        <v>9</v>
      </c>
      <c r="F35" s="6">
        <v>9</v>
      </c>
      <c r="G35" s="6">
        <v>9</v>
      </c>
      <c r="H35" s="6">
        <v>12</v>
      </c>
      <c r="I35" s="6">
        <v>12</v>
      </c>
      <c r="J35" s="6">
        <v>12</v>
      </c>
      <c r="K35" s="6">
        <v>15</v>
      </c>
      <c r="L35" s="6">
        <v>15</v>
      </c>
      <c r="M35" s="6">
        <v>15</v>
      </c>
      <c r="N35" s="2"/>
    </row>
    <row r="36" spans="1:15" ht="16.5" x14ac:dyDescent="0.3">
      <c r="A36" s="2"/>
      <c r="B36" s="6"/>
      <c r="C36" s="6"/>
      <c r="D36" s="6"/>
      <c r="E36" s="6"/>
      <c r="F36" s="6"/>
      <c r="G36" s="6"/>
      <c r="H36" s="6"/>
      <c r="I36" s="6"/>
      <c r="J36" s="6"/>
      <c r="K36" s="6"/>
      <c r="L36" s="6"/>
      <c r="M36" s="6"/>
      <c r="N36" s="2"/>
    </row>
    <row r="37" spans="1:15" ht="16.5" x14ac:dyDescent="0.3">
      <c r="A37" s="3" t="s">
        <v>10</v>
      </c>
      <c r="B37" s="6">
        <f>B38*B39*30</f>
        <v>225000</v>
      </c>
      <c r="C37" s="6">
        <f t="shared" ref="C37:M37" si="8">C38*C39*30</f>
        <v>225000</v>
      </c>
      <c r="D37" s="6">
        <f t="shared" si="8"/>
        <v>225000</v>
      </c>
      <c r="E37" s="6">
        <f t="shared" si="8"/>
        <v>225000</v>
      </c>
      <c r="F37" s="6">
        <f t="shared" si="8"/>
        <v>225000</v>
      </c>
      <c r="G37" s="6">
        <f t="shared" si="8"/>
        <v>315000</v>
      </c>
      <c r="H37" s="6">
        <f t="shared" si="8"/>
        <v>315000</v>
      </c>
      <c r="I37" s="6">
        <f t="shared" si="8"/>
        <v>315000</v>
      </c>
      <c r="J37" s="6">
        <f t="shared" si="8"/>
        <v>315000</v>
      </c>
      <c r="K37" s="6">
        <f t="shared" si="8"/>
        <v>450000</v>
      </c>
      <c r="L37" s="6">
        <f t="shared" si="8"/>
        <v>450000</v>
      </c>
      <c r="M37" s="6">
        <f t="shared" si="8"/>
        <v>450000</v>
      </c>
      <c r="N37" s="2"/>
    </row>
    <row r="38" spans="1:15" ht="16.5" x14ac:dyDescent="0.3">
      <c r="A38" s="2" t="s">
        <v>13</v>
      </c>
      <c r="B38" s="6">
        <v>1500</v>
      </c>
      <c r="C38" s="6">
        <v>1500</v>
      </c>
      <c r="D38" s="6">
        <v>1500</v>
      </c>
      <c r="E38" s="6">
        <v>1500</v>
      </c>
      <c r="F38" s="6">
        <v>1500</v>
      </c>
      <c r="G38" s="6">
        <v>1500</v>
      </c>
      <c r="H38" s="6">
        <v>1500</v>
      </c>
      <c r="I38" s="6">
        <v>1500</v>
      </c>
      <c r="J38" s="6">
        <v>1500</v>
      </c>
      <c r="K38" s="6">
        <v>1500</v>
      </c>
      <c r="L38" s="6">
        <v>1500</v>
      </c>
      <c r="M38" s="6">
        <v>1500</v>
      </c>
      <c r="N38" s="2"/>
    </row>
    <row r="39" spans="1:15" ht="16.5" x14ac:dyDescent="0.3">
      <c r="A39" s="2" t="s">
        <v>14</v>
      </c>
      <c r="B39" s="6">
        <v>5</v>
      </c>
      <c r="C39" s="6">
        <v>5</v>
      </c>
      <c r="D39" s="6">
        <v>5</v>
      </c>
      <c r="E39" s="6">
        <v>5</v>
      </c>
      <c r="F39" s="6">
        <v>5</v>
      </c>
      <c r="G39" s="6">
        <v>7</v>
      </c>
      <c r="H39" s="6">
        <v>7</v>
      </c>
      <c r="I39" s="6">
        <v>7</v>
      </c>
      <c r="J39" s="6">
        <v>7</v>
      </c>
      <c r="K39" s="6">
        <v>10</v>
      </c>
      <c r="L39" s="6">
        <v>10</v>
      </c>
      <c r="M39" s="6">
        <v>10</v>
      </c>
      <c r="N39" s="2"/>
    </row>
    <row r="40" spans="1:15" ht="16.5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spans="1:15" ht="16.5" x14ac:dyDescent="0.3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spans="1:15" ht="16.5" x14ac:dyDescent="0.3">
      <c r="A42" s="3" t="s">
        <v>16</v>
      </c>
      <c r="B42" s="7">
        <f>B44+B45+B46+B47+B48+B49+B50+B51</f>
        <v>4078131</v>
      </c>
      <c r="C42" s="7">
        <f t="shared" ref="C42:M42" si="9">C44+C45+C46+C47+C48+C49+C50+C51</f>
        <v>4078131</v>
      </c>
      <c r="D42" s="7">
        <f t="shared" si="9"/>
        <v>4116826.5</v>
      </c>
      <c r="E42" s="7">
        <f t="shared" si="9"/>
        <v>4598427.7</v>
      </c>
      <c r="F42" s="7">
        <f t="shared" si="9"/>
        <v>4598427.7</v>
      </c>
      <c r="G42" s="7">
        <f t="shared" si="9"/>
        <v>4604727.7</v>
      </c>
      <c r="H42" s="7">
        <f t="shared" si="9"/>
        <v>4647483.4000000004</v>
      </c>
      <c r="I42" s="7">
        <f t="shared" si="9"/>
        <v>4921955.4000000004</v>
      </c>
      <c r="J42" s="7">
        <f t="shared" si="9"/>
        <v>4921955.4000000004</v>
      </c>
      <c r="K42" s="7">
        <f t="shared" si="9"/>
        <v>4962076.5</v>
      </c>
      <c r="L42" s="7">
        <f t="shared" si="9"/>
        <v>4962076.5</v>
      </c>
      <c r="M42" s="7">
        <f t="shared" si="9"/>
        <v>4962076.5</v>
      </c>
      <c r="N42" s="2"/>
    </row>
    <row r="43" spans="1:15" ht="16.5" x14ac:dyDescent="0.3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spans="1:15" ht="16.5" x14ac:dyDescent="0.3">
      <c r="A44" s="2" t="s">
        <v>3</v>
      </c>
      <c r="B44" s="6">
        <f>B7*5%</f>
        <v>3477900</v>
      </c>
      <c r="C44" s="6">
        <f t="shared" ref="C44:M44" si="10">C7*5%</f>
        <v>3477900</v>
      </c>
      <c r="D44" s="6">
        <f t="shared" si="10"/>
        <v>3500175</v>
      </c>
      <c r="E44" s="6">
        <f t="shared" si="10"/>
        <v>3934795</v>
      </c>
      <c r="F44" s="6">
        <f t="shared" si="10"/>
        <v>3934795</v>
      </c>
      <c r="G44" s="6">
        <f t="shared" si="10"/>
        <v>3939295</v>
      </c>
      <c r="H44" s="6">
        <f t="shared" si="10"/>
        <v>3963940</v>
      </c>
      <c r="I44" s="6">
        <f t="shared" si="10"/>
        <v>4196340</v>
      </c>
      <c r="J44" s="6">
        <f t="shared" si="10"/>
        <v>4196340</v>
      </c>
      <c r="K44" s="6">
        <f t="shared" si="10"/>
        <v>4220925</v>
      </c>
      <c r="L44" s="6">
        <f t="shared" si="10"/>
        <v>4220925</v>
      </c>
      <c r="M44" s="6">
        <f t="shared" si="10"/>
        <v>4220925</v>
      </c>
      <c r="N44" s="6"/>
      <c r="O44" s="1"/>
    </row>
    <row r="45" spans="1:15" ht="16.5" x14ac:dyDescent="0.3">
      <c r="A45" s="2" t="s">
        <v>4</v>
      </c>
      <c r="B45" s="6">
        <f>B13*6%</f>
        <v>504000</v>
      </c>
      <c r="C45" s="6">
        <f t="shared" ref="C45:M45" si="11">C13*6%</f>
        <v>504000</v>
      </c>
      <c r="D45" s="6">
        <f t="shared" si="11"/>
        <v>504000</v>
      </c>
      <c r="E45" s="6">
        <f t="shared" si="11"/>
        <v>540000</v>
      </c>
      <c r="F45" s="6">
        <f t="shared" si="11"/>
        <v>540000</v>
      </c>
      <c r="G45" s="6">
        <f t="shared" si="11"/>
        <v>540000</v>
      </c>
      <c r="H45" s="6">
        <f t="shared" si="11"/>
        <v>540000</v>
      </c>
      <c r="I45" s="6">
        <f t="shared" si="11"/>
        <v>576000</v>
      </c>
      <c r="J45" s="6">
        <f t="shared" si="11"/>
        <v>576000</v>
      </c>
      <c r="K45" s="6">
        <f t="shared" si="11"/>
        <v>576000</v>
      </c>
      <c r="L45" s="6">
        <f t="shared" si="11"/>
        <v>576000</v>
      </c>
      <c r="M45" s="6">
        <f t="shared" si="11"/>
        <v>576000</v>
      </c>
      <c r="N45" s="6"/>
      <c r="O45" s="1"/>
    </row>
    <row r="46" spans="1:15" ht="16.5" x14ac:dyDescent="0.3">
      <c r="A46" s="2" t="s">
        <v>5</v>
      </c>
      <c r="B46" s="6">
        <f>B17*1.8%</f>
        <v>18360.000000000004</v>
      </c>
      <c r="C46" s="6">
        <f t="shared" ref="C46:M46" si="12">C17*1.8%</f>
        <v>18360.000000000004</v>
      </c>
      <c r="D46" s="6">
        <f t="shared" si="12"/>
        <v>21600.000000000004</v>
      </c>
      <c r="E46" s="6">
        <f t="shared" si="12"/>
        <v>23760.000000000004</v>
      </c>
      <c r="F46" s="6">
        <f t="shared" si="12"/>
        <v>23760.000000000004</v>
      </c>
      <c r="G46" s="6">
        <f t="shared" si="12"/>
        <v>23760.000000000004</v>
      </c>
      <c r="H46" s="6">
        <f t="shared" si="12"/>
        <v>27324.000000000004</v>
      </c>
      <c r="I46" s="6">
        <f t="shared" si="12"/>
        <v>28566.000000000004</v>
      </c>
      <c r="J46" s="6">
        <f t="shared" si="12"/>
        <v>28566.000000000004</v>
      </c>
      <c r="K46" s="6">
        <f t="shared" si="12"/>
        <v>31050.000000000004</v>
      </c>
      <c r="L46" s="6">
        <f t="shared" si="12"/>
        <v>31050.000000000004</v>
      </c>
      <c r="M46" s="6">
        <f t="shared" si="12"/>
        <v>31050.000000000004</v>
      </c>
      <c r="N46" s="6"/>
      <c r="O46" s="1"/>
    </row>
    <row r="47" spans="1:15" ht="16.5" x14ac:dyDescent="0.3">
      <c r="A47" s="2" t="s">
        <v>6</v>
      </c>
      <c r="B47" s="6">
        <f>B21*2%</f>
        <v>20400</v>
      </c>
      <c r="C47" s="6">
        <f t="shared" ref="C47:M47" si="13">C21*2%</f>
        <v>20400</v>
      </c>
      <c r="D47" s="6">
        <f t="shared" si="13"/>
        <v>24000</v>
      </c>
      <c r="E47" s="6">
        <f t="shared" si="13"/>
        <v>26400</v>
      </c>
      <c r="F47" s="6">
        <f t="shared" si="13"/>
        <v>26400</v>
      </c>
      <c r="G47" s="6">
        <f t="shared" si="13"/>
        <v>26400</v>
      </c>
      <c r="H47" s="6">
        <f t="shared" si="13"/>
        <v>30360</v>
      </c>
      <c r="I47" s="6">
        <f t="shared" si="13"/>
        <v>31740</v>
      </c>
      <c r="J47" s="6">
        <f t="shared" si="13"/>
        <v>31740</v>
      </c>
      <c r="K47" s="6">
        <f t="shared" si="13"/>
        <v>34500</v>
      </c>
      <c r="L47" s="6">
        <f t="shared" si="13"/>
        <v>34500</v>
      </c>
      <c r="M47" s="6">
        <f t="shared" si="13"/>
        <v>34500</v>
      </c>
      <c r="N47" s="6"/>
      <c r="O47" s="1"/>
    </row>
    <row r="48" spans="1:15" ht="16.5" x14ac:dyDescent="0.3">
      <c r="A48" s="2" t="s">
        <v>7</v>
      </c>
      <c r="B48" s="6">
        <f>B21*5%</f>
        <v>51000</v>
      </c>
      <c r="C48" s="6">
        <f t="shared" ref="C48:M48" si="14">C21*5%</f>
        <v>51000</v>
      </c>
      <c r="D48" s="6">
        <f t="shared" si="14"/>
        <v>60000</v>
      </c>
      <c r="E48" s="6">
        <f t="shared" si="14"/>
        <v>66000</v>
      </c>
      <c r="F48" s="6">
        <f t="shared" si="14"/>
        <v>66000</v>
      </c>
      <c r="G48" s="6">
        <f t="shared" si="14"/>
        <v>66000</v>
      </c>
      <c r="H48" s="6">
        <f t="shared" si="14"/>
        <v>75900</v>
      </c>
      <c r="I48" s="6">
        <f t="shared" si="14"/>
        <v>79350</v>
      </c>
      <c r="J48" s="6">
        <f t="shared" si="14"/>
        <v>79350</v>
      </c>
      <c r="K48" s="6">
        <f t="shared" si="14"/>
        <v>86250</v>
      </c>
      <c r="L48" s="6">
        <f t="shared" si="14"/>
        <v>86250</v>
      </c>
      <c r="M48" s="6">
        <f t="shared" si="14"/>
        <v>86250</v>
      </c>
      <c r="N48" s="6"/>
      <c r="O48" s="1"/>
    </row>
    <row r="49" spans="1:15" ht="16.5" x14ac:dyDescent="0.3">
      <c r="A49" s="2" t="s">
        <v>8</v>
      </c>
      <c r="B49" s="6">
        <f>B29*1.5%</f>
        <v>1890</v>
      </c>
      <c r="C49" s="6">
        <f t="shared" ref="C49:M49" si="15">C29*1.5%</f>
        <v>1890</v>
      </c>
      <c r="D49" s="6">
        <f t="shared" si="15"/>
        <v>2430</v>
      </c>
      <c r="E49" s="6">
        <f t="shared" si="15"/>
        <v>2835</v>
      </c>
      <c r="F49" s="6">
        <f t="shared" si="15"/>
        <v>2835</v>
      </c>
      <c r="G49" s="6">
        <f t="shared" si="15"/>
        <v>2835</v>
      </c>
      <c r="H49" s="6">
        <f t="shared" si="15"/>
        <v>3465</v>
      </c>
      <c r="I49" s="6">
        <f t="shared" si="15"/>
        <v>3465</v>
      </c>
      <c r="J49" s="6">
        <f t="shared" si="15"/>
        <v>3465</v>
      </c>
      <c r="K49" s="6">
        <f t="shared" si="15"/>
        <v>4095</v>
      </c>
      <c r="L49" s="6">
        <f t="shared" si="15"/>
        <v>4095</v>
      </c>
      <c r="M49" s="6">
        <f t="shared" si="15"/>
        <v>4095</v>
      </c>
      <c r="N49" s="6"/>
      <c r="O49" s="1"/>
    </row>
    <row r="50" spans="1:15" ht="16.5" x14ac:dyDescent="0.3">
      <c r="A50" s="2" t="s">
        <v>9</v>
      </c>
      <c r="B50" s="6">
        <f>B33*0.3%</f>
        <v>81</v>
      </c>
      <c r="C50" s="6">
        <f t="shared" ref="C50:M50" si="16">C33*0.3%</f>
        <v>81</v>
      </c>
      <c r="D50" s="6">
        <f t="shared" si="16"/>
        <v>121.5</v>
      </c>
      <c r="E50" s="6">
        <f t="shared" si="16"/>
        <v>137.70000000000002</v>
      </c>
      <c r="F50" s="6">
        <f t="shared" si="16"/>
        <v>137.70000000000002</v>
      </c>
      <c r="G50" s="6">
        <f t="shared" si="16"/>
        <v>137.70000000000002</v>
      </c>
      <c r="H50" s="6">
        <f t="shared" si="16"/>
        <v>194.4</v>
      </c>
      <c r="I50" s="6">
        <f t="shared" si="16"/>
        <v>194.4</v>
      </c>
      <c r="J50" s="6">
        <f t="shared" si="16"/>
        <v>194.4</v>
      </c>
      <c r="K50" s="6">
        <f t="shared" si="16"/>
        <v>256.5</v>
      </c>
      <c r="L50" s="6">
        <f t="shared" si="16"/>
        <v>256.5</v>
      </c>
      <c r="M50" s="6">
        <f t="shared" si="16"/>
        <v>256.5</v>
      </c>
      <c r="N50" s="6"/>
      <c r="O50" s="1"/>
    </row>
    <row r="51" spans="1:15" ht="16.5" x14ac:dyDescent="0.3">
      <c r="A51" s="2" t="s">
        <v>10</v>
      </c>
      <c r="B51" s="6">
        <f>B37*2%</f>
        <v>4500</v>
      </c>
      <c r="C51" s="6">
        <f t="shared" ref="C51:M51" si="17">C37*2%</f>
        <v>4500</v>
      </c>
      <c r="D51" s="6">
        <f t="shared" si="17"/>
        <v>4500</v>
      </c>
      <c r="E51" s="6">
        <f t="shared" si="17"/>
        <v>4500</v>
      </c>
      <c r="F51" s="6">
        <f t="shared" si="17"/>
        <v>4500</v>
      </c>
      <c r="G51" s="6">
        <f t="shared" si="17"/>
        <v>6300</v>
      </c>
      <c r="H51" s="6">
        <f t="shared" si="17"/>
        <v>6300</v>
      </c>
      <c r="I51" s="6">
        <f t="shared" si="17"/>
        <v>6300</v>
      </c>
      <c r="J51" s="6">
        <f t="shared" si="17"/>
        <v>6300</v>
      </c>
      <c r="K51" s="6">
        <f t="shared" si="17"/>
        <v>9000</v>
      </c>
      <c r="L51" s="6">
        <f t="shared" si="17"/>
        <v>9000</v>
      </c>
      <c r="M51" s="6">
        <f t="shared" si="17"/>
        <v>9000</v>
      </c>
      <c r="N51" s="6"/>
      <c r="O51" s="1"/>
    </row>
    <row r="52" spans="1:15" ht="16.5" x14ac:dyDescent="0.3">
      <c r="A52" s="2"/>
      <c r="B52" s="6"/>
      <c r="C52" s="6"/>
      <c r="D52" s="6"/>
      <c r="E52" s="6"/>
      <c r="F52" s="6"/>
      <c r="G52" s="6"/>
      <c r="H52" s="6"/>
      <c r="I52" s="6"/>
      <c r="J52" s="6"/>
      <c r="K52" s="6"/>
      <c r="L52" s="6"/>
      <c r="M52" s="6"/>
      <c r="N52" s="6"/>
      <c r="O52" s="1"/>
    </row>
    <row r="53" spans="1:15" ht="16.5" x14ac:dyDescent="0.3">
      <c r="A53" s="4" t="s">
        <v>17</v>
      </c>
      <c r="B53" s="5">
        <f>B7-B42</f>
        <v>65479869</v>
      </c>
      <c r="C53" s="5">
        <f t="shared" ref="C53:M53" si="18">C7-C42</f>
        <v>65479869</v>
      </c>
      <c r="D53" s="5">
        <f t="shared" si="18"/>
        <v>65886673.5</v>
      </c>
      <c r="E53" s="5">
        <f t="shared" si="18"/>
        <v>74097472.299999997</v>
      </c>
      <c r="F53" s="5">
        <f t="shared" si="18"/>
        <v>74097472.299999997</v>
      </c>
      <c r="G53" s="5">
        <f t="shared" si="18"/>
        <v>74181172.299999997</v>
      </c>
      <c r="H53" s="5">
        <f t="shared" si="18"/>
        <v>74631316.599999994</v>
      </c>
      <c r="I53" s="5">
        <f t="shared" si="18"/>
        <v>79004844.599999994</v>
      </c>
      <c r="J53" s="5">
        <f t="shared" si="18"/>
        <v>79004844.599999994</v>
      </c>
      <c r="K53" s="5">
        <f t="shared" si="18"/>
        <v>79456423.5</v>
      </c>
      <c r="L53" s="5">
        <f t="shared" si="18"/>
        <v>79456423.5</v>
      </c>
      <c r="M53" s="5">
        <f t="shared" si="18"/>
        <v>79456423.5</v>
      </c>
      <c r="N53" s="6"/>
      <c r="O53" s="1"/>
    </row>
    <row r="54" spans="1:15" ht="16.5" x14ac:dyDescent="0.3">
      <c r="A54" s="2"/>
      <c r="B54" s="8">
        <f>B53/B7</f>
        <v>0.94137078409384978</v>
      </c>
      <c r="C54" s="8">
        <f t="shared" ref="C54:M54" si="19">C53/C7</f>
        <v>0.94137078409384978</v>
      </c>
      <c r="D54" s="8">
        <f t="shared" si="19"/>
        <v>0.94119113330047788</v>
      </c>
      <c r="E54" s="8">
        <f t="shared" si="19"/>
        <v>0.94156712484386096</v>
      </c>
      <c r="F54" s="8">
        <f t="shared" si="19"/>
        <v>0.94156712484386096</v>
      </c>
      <c r="G54" s="8">
        <f t="shared" si="19"/>
        <v>0.94155391129631061</v>
      </c>
      <c r="H54" s="8">
        <f t="shared" si="19"/>
        <v>0.94137797998960626</v>
      </c>
      <c r="I54" s="8">
        <f t="shared" si="19"/>
        <v>0.94135418722029185</v>
      </c>
      <c r="J54" s="8">
        <f t="shared" si="19"/>
        <v>0.94135418722029185</v>
      </c>
      <c r="K54" s="8">
        <f t="shared" si="19"/>
        <v>0.94122050853782047</v>
      </c>
      <c r="L54" s="8">
        <f t="shared" si="19"/>
        <v>0.94122050853782047</v>
      </c>
      <c r="M54" s="8">
        <f t="shared" si="19"/>
        <v>0.94122050853782047</v>
      </c>
      <c r="N54" s="6"/>
      <c r="O54" s="1"/>
    </row>
    <row r="55" spans="1:15" ht="16.5" x14ac:dyDescent="0.3">
      <c r="A55" s="2"/>
      <c r="B55" s="6"/>
      <c r="C55" s="6"/>
      <c r="D55" s="6"/>
      <c r="E55" s="6"/>
      <c r="F55" s="6"/>
      <c r="G55" s="6"/>
      <c r="H55" s="6"/>
      <c r="I55" s="6"/>
      <c r="J55" s="6"/>
      <c r="K55" s="6"/>
      <c r="L55" s="6"/>
      <c r="M55" s="6"/>
      <c r="N55" s="6"/>
      <c r="O55" s="1"/>
    </row>
    <row r="56" spans="1:15" ht="16.5" x14ac:dyDescent="0.3">
      <c r="A56" s="2" t="s">
        <v>18</v>
      </c>
      <c r="B56" s="6">
        <f>B58+B59+B60+B61+B62</f>
        <v>1480000</v>
      </c>
      <c r="C56" s="6">
        <f t="shared" ref="C56:M56" si="20">C58+C59+C60+C61+C62</f>
        <v>1480000</v>
      </c>
      <c r="D56" s="6">
        <f t="shared" si="20"/>
        <v>1480000</v>
      </c>
      <c r="E56" s="6">
        <f t="shared" si="20"/>
        <v>1530000</v>
      </c>
      <c r="F56" s="6">
        <f t="shared" si="20"/>
        <v>1530000</v>
      </c>
      <c r="G56" s="6">
        <f t="shared" si="20"/>
        <v>1530000</v>
      </c>
      <c r="H56" s="6">
        <f t="shared" si="20"/>
        <v>1530000</v>
      </c>
      <c r="I56" s="6">
        <f t="shared" si="20"/>
        <v>1580000</v>
      </c>
      <c r="J56" s="6">
        <f t="shared" si="20"/>
        <v>1580000</v>
      </c>
      <c r="K56" s="6">
        <f t="shared" si="20"/>
        <v>1680000</v>
      </c>
      <c r="L56" s="6">
        <f t="shared" si="20"/>
        <v>1680000</v>
      </c>
      <c r="M56" s="6">
        <f t="shared" si="20"/>
        <v>1680000</v>
      </c>
      <c r="N56" s="6"/>
      <c r="O56" s="1"/>
    </row>
    <row r="57" spans="1:15" ht="16.5" x14ac:dyDescent="0.3">
      <c r="A57" s="3"/>
      <c r="B57" s="6"/>
      <c r="C57" s="6"/>
      <c r="D57" s="6"/>
      <c r="E57" s="6"/>
      <c r="F57" s="6"/>
      <c r="G57" s="6"/>
      <c r="H57" s="6"/>
      <c r="I57" s="6"/>
      <c r="J57" s="6"/>
      <c r="K57" s="6"/>
      <c r="L57" s="6"/>
      <c r="M57" s="6"/>
      <c r="N57" s="6"/>
      <c r="O57" s="1"/>
    </row>
    <row r="58" spans="1:15" ht="16.5" x14ac:dyDescent="0.3">
      <c r="A58" s="2" t="s">
        <v>1</v>
      </c>
      <c r="B58" s="6">
        <v>200000</v>
      </c>
      <c r="C58" s="6">
        <v>200000</v>
      </c>
      <c r="D58" s="6">
        <v>200000</v>
      </c>
      <c r="E58" s="6">
        <v>200000</v>
      </c>
      <c r="F58" s="6">
        <v>200000</v>
      </c>
      <c r="G58" s="6">
        <v>200000</v>
      </c>
      <c r="H58" s="6">
        <v>200000</v>
      </c>
      <c r="I58" s="6">
        <v>200000</v>
      </c>
      <c r="J58" s="6">
        <v>200000</v>
      </c>
      <c r="K58" s="6">
        <v>200000</v>
      </c>
      <c r="L58" s="6">
        <v>200000</v>
      </c>
      <c r="M58" s="6">
        <v>200000</v>
      </c>
      <c r="N58" s="6"/>
      <c r="O58" s="1"/>
    </row>
    <row r="59" spans="1:15" ht="16.5" x14ac:dyDescent="0.3">
      <c r="A59" s="2" t="s">
        <v>2</v>
      </c>
      <c r="B59" s="6">
        <v>30000</v>
      </c>
      <c r="C59" s="6">
        <v>30000</v>
      </c>
      <c r="D59" s="6">
        <v>30000</v>
      </c>
      <c r="E59" s="6">
        <v>30000</v>
      </c>
      <c r="F59" s="6">
        <v>30000</v>
      </c>
      <c r="G59" s="6">
        <v>30000</v>
      </c>
      <c r="H59" s="6">
        <v>30000</v>
      </c>
      <c r="I59" s="6">
        <v>30000</v>
      </c>
      <c r="J59" s="6">
        <v>30000</v>
      </c>
      <c r="K59" s="6">
        <v>30000</v>
      </c>
      <c r="L59" s="6">
        <v>30000</v>
      </c>
      <c r="M59" s="6">
        <v>30000</v>
      </c>
      <c r="N59" s="6"/>
      <c r="O59" s="1"/>
    </row>
    <row r="60" spans="1:15" ht="16.5" x14ac:dyDescent="0.3">
      <c r="A60" s="2" t="s">
        <v>21</v>
      </c>
      <c r="B60" s="6">
        <v>1000000</v>
      </c>
      <c r="C60" s="6">
        <v>1000000</v>
      </c>
      <c r="D60" s="6">
        <v>1000000</v>
      </c>
      <c r="E60" s="6">
        <v>1100000</v>
      </c>
      <c r="F60" s="6">
        <v>1100000</v>
      </c>
      <c r="G60" s="6">
        <v>1100000</v>
      </c>
      <c r="H60" s="6">
        <v>1100000</v>
      </c>
      <c r="I60" s="6">
        <v>1200000</v>
      </c>
      <c r="J60" s="6">
        <v>1200000</v>
      </c>
      <c r="K60" s="6">
        <v>1300000</v>
      </c>
      <c r="L60" s="6">
        <v>1300000</v>
      </c>
      <c r="M60" s="6">
        <v>1300000</v>
      </c>
      <c r="N60" s="6"/>
      <c r="O60" s="1"/>
    </row>
    <row r="61" spans="1:15" ht="16.5" x14ac:dyDescent="0.3">
      <c r="A61" s="9" t="s">
        <v>23</v>
      </c>
      <c r="B61" s="6">
        <v>200000</v>
      </c>
      <c r="C61" s="6">
        <v>200000</v>
      </c>
      <c r="D61" s="6">
        <v>200000</v>
      </c>
      <c r="E61" s="6">
        <v>150000</v>
      </c>
      <c r="F61" s="6">
        <v>150000</v>
      </c>
      <c r="G61" s="6">
        <v>150000</v>
      </c>
      <c r="H61" s="6">
        <v>150000</v>
      </c>
      <c r="I61" s="6">
        <v>100000</v>
      </c>
      <c r="J61" s="6">
        <v>100000</v>
      </c>
      <c r="K61" s="6">
        <v>100000</v>
      </c>
      <c r="L61" s="6">
        <v>100000</v>
      </c>
      <c r="M61" s="6">
        <v>100000</v>
      </c>
      <c r="N61" s="6"/>
      <c r="O61" s="1"/>
    </row>
    <row r="62" spans="1:15" ht="16.5" x14ac:dyDescent="0.3">
      <c r="A62" s="2" t="s">
        <v>22</v>
      </c>
      <c r="B62" s="6">
        <v>50000</v>
      </c>
      <c r="C62" s="6">
        <v>50000</v>
      </c>
      <c r="D62" s="6">
        <v>50000</v>
      </c>
      <c r="E62" s="6">
        <v>50000</v>
      </c>
      <c r="F62" s="6">
        <v>50000</v>
      </c>
      <c r="G62" s="6">
        <v>50000</v>
      </c>
      <c r="H62" s="6">
        <v>50000</v>
      </c>
      <c r="I62" s="6">
        <v>50000</v>
      </c>
      <c r="J62" s="6">
        <v>50000</v>
      </c>
      <c r="K62" s="6">
        <v>50000</v>
      </c>
      <c r="L62" s="6">
        <v>50000</v>
      </c>
      <c r="M62" s="6">
        <v>50000</v>
      </c>
      <c r="N62" s="6"/>
      <c r="O62" s="1"/>
    </row>
    <row r="63" spans="1:15" ht="16.5" x14ac:dyDescent="0.3">
      <c r="A63" s="3"/>
      <c r="B63" s="6"/>
      <c r="C63" s="6"/>
      <c r="D63" s="6"/>
      <c r="E63" s="6"/>
      <c r="F63" s="6"/>
      <c r="G63" s="6"/>
      <c r="H63" s="6"/>
      <c r="I63" s="6"/>
      <c r="J63" s="6"/>
      <c r="K63" s="6"/>
      <c r="L63" s="6"/>
      <c r="M63" s="6"/>
      <c r="N63" s="6"/>
      <c r="O63" s="1"/>
    </row>
    <row r="64" spans="1:15" ht="16.5" x14ac:dyDescent="0.3">
      <c r="A64" s="2"/>
      <c r="B64" s="6"/>
      <c r="C64" s="6"/>
      <c r="D64" s="6"/>
      <c r="E64" s="6"/>
      <c r="F64" s="6"/>
      <c r="G64" s="6"/>
      <c r="H64" s="6"/>
      <c r="I64" s="6"/>
      <c r="J64" s="6"/>
      <c r="K64" s="6"/>
      <c r="L64" s="6"/>
      <c r="M64" s="6"/>
      <c r="N64" s="6"/>
      <c r="O64" s="1"/>
    </row>
    <row r="65" spans="1:15" ht="16.5" x14ac:dyDescent="0.3">
      <c r="A65" s="4" t="s">
        <v>25</v>
      </c>
      <c r="B65" s="5">
        <f>B53-B56</f>
        <v>63999869</v>
      </c>
      <c r="C65" s="5">
        <f t="shared" ref="C65:M65" si="21">C53-C56</f>
        <v>63999869</v>
      </c>
      <c r="D65" s="5">
        <f t="shared" si="21"/>
        <v>64406673.5</v>
      </c>
      <c r="E65" s="5">
        <f t="shared" si="21"/>
        <v>72567472.299999997</v>
      </c>
      <c r="F65" s="5">
        <f t="shared" si="21"/>
        <v>72567472.299999997</v>
      </c>
      <c r="G65" s="5">
        <f t="shared" si="21"/>
        <v>72651172.299999997</v>
      </c>
      <c r="H65" s="5">
        <f t="shared" si="21"/>
        <v>73101316.599999994</v>
      </c>
      <c r="I65" s="5">
        <f t="shared" si="21"/>
        <v>77424844.599999994</v>
      </c>
      <c r="J65" s="5">
        <f t="shared" si="21"/>
        <v>77424844.599999994</v>
      </c>
      <c r="K65" s="5">
        <f t="shared" si="21"/>
        <v>77776423.5</v>
      </c>
      <c r="L65" s="5">
        <f t="shared" si="21"/>
        <v>77776423.5</v>
      </c>
      <c r="M65" s="5">
        <f t="shared" si="21"/>
        <v>77776423.5</v>
      </c>
      <c r="N65" s="6"/>
      <c r="O65" s="1"/>
    </row>
    <row r="66" spans="1:15" ht="16.5" x14ac:dyDescent="0.3">
      <c r="A66" s="3" t="s">
        <v>19</v>
      </c>
      <c r="B66" s="7">
        <f>6%*B7</f>
        <v>4173480</v>
      </c>
      <c r="C66" s="7">
        <f t="shared" ref="C66:M66" si="22">6%*C7</f>
        <v>4173480</v>
      </c>
      <c r="D66" s="7">
        <f t="shared" si="22"/>
        <v>4200210</v>
      </c>
      <c r="E66" s="7">
        <f t="shared" si="22"/>
        <v>4721754</v>
      </c>
      <c r="F66" s="7">
        <f t="shared" si="22"/>
        <v>4721754</v>
      </c>
      <c r="G66" s="7">
        <f t="shared" si="22"/>
        <v>4727154</v>
      </c>
      <c r="H66" s="7">
        <f t="shared" si="22"/>
        <v>4756728</v>
      </c>
      <c r="I66" s="7">
        <f t="shared" si="22"/>
        <v>5035608</v>
      </c>
      <c r="J66" s="7">
        <f t="shared" si="22"/>
        <v>5035608</v>
      </c>
      <c r="K66" s="7">
        <f t="shared" si="22"/>
        <v>5065110</v>
      </c>
      <c r="L66" s="7">
        <f t="shared" si="22"/>
        <v>5065110</v>
      </c>
      <c r="M66" s="7">
        <f t="shared" si="22"/>
        <v>5065110</v>
      </c>
      <c r="N66" s="6"/>
      <c r="O66" s="1"/>
    </row>
    <row r="67" spans="1:15" ht="16.5" x14ac:dyDescent="0.3">
      <c r="A67" s="2"/>
      <c r="B67" s="6"/>
      <c r="C67" s="6"/>
      <c r="D67" s="6"/>
      <c r="E67" s="6"/>
      <c r="F67" s="6"/>
      <c r="G67" s="6"/>
      <c r="H67" s="6"/>
      <c r="I67" s="6"/>
      <c r="J67" s="6"/>
      <c r="K67" s="6"/>
      <c r="L67" s="6"/>
      <c r="M67" s="6"/>
      <c r="N67" s="6"/>
      <c r="O67" s="1"/>
    </row>
    <row r="68" spans="1:15" ht="16.5" x14ac:dyDescent="0.3">
      <c r="A68" s="10" t="s">
        <v>20</v>
      </c>
      <c r="B68" s="11">
        <f>B65-B66</f>
        <v>59826389</v>
      </c>
      <c r="C68" s="11">
        <f t="shared" ref="C68:M68" si="23">C65-C66</f>
        <v>59826389</v>
      </c>
      <c r="D68" s="11">
        <f t="shared" si="23"/>
        <v>60206463.5</v>
      </c>
      <c r="E68" s="11">
        <f t="shared" si="23"/>
        <v>67845718.299999997</v>
      </c>
      <c r="F68" s="11">
        <f t="shared" si="23"/>
        <v>67845718.299999997</v>
      </c>
      <c r="G68" s="11">
        <f t="shared" si="23"/>
        <v>67924018.299999997</v>
      </c>
      <c r="H68" s="11">
        <f t="shared" si="23"/>
        <v>68344588.599999994</v>
      </c>
      <c r="I68" s="11">
        <f t="shared" si="23"/>
        <v>72389236.599999994</v>
      </c>
      <c r="J68" s="11">
        <f t="shared" si="23"/>
        <v>72389236.599999994</v>
      </c>
      <c r="K68" s="11">
        <f t="shared" si="23"/>
        <v>72711313.5</v>
      </c>
      <c r="L68" s="11">
        <f t="shared" si="23"/>
        <v>72711313.5</v>
      </c>
      <c r="M68" s="11">
        <f t="shared" si="23"/>
        <v>72711313.5</v>
      </c>
      <c r="N68" s="6"/>
      <c r="O68" s="1"/>
    </row>
    <row r="69" spans="1:15" ht="16.5" x14ac:dyDescent="0.3">
      <c r="A69" s="2"/>
      <c r="B69" s="8">
        <f>B68/B7</f>
        <v>0.86009357658357055</v>
      </c>
      <c r="C69" s="8">
        <f t="shared" ref="C69:M69" si="24">C68/C7</f>
        <v>0.86009357658357055</v>
      </c>
      <c r="D69" s="8">
        <f t="shared" si="24"/>
        <v>0.86004933324762334</v>
      </c>
      <c r="E69" s="8">
        <f t="shared" si="24"/>
        <v>0.86212519711954494</v>
      </c>
      <c r="F69" s="8">
        <f t="shared" si="24"/>
        <v>0.86212519711954494</v>
      </c>
      <c r="G69" s="8">
        <f t="shared" si="24"/>
        <v>0.86213419279338055</v>
      </c>
      <c r="H69" s="8">
        <f t="shared" si="24"/>
        <v>0.86207899968213442</v>
      </c>
      <c r="I69" s="8">
        <f t="shared" si="24"/>
        <v>0.86252825795812538</v>
      </c>
      <c r="J69" s="8">
        <f t="shared" si="24"/>
        <v>0.86252825795812538</v>
      </c>
      <c r="K69" s="8">
        <f t="shared" si="24"/>
        <v>0.86131965742106287</v>
      </c>
      <c r="L69" s="8">
        <f t="shared" si="24"/>
        <v>0.86131965742106287</v>
      </c>
      <c r="M69" s="8">
        <f t="shared" si="24"/>
        <v>0.86131965742106287</v>
      </c>
      <c r="N69" s="6"/>
      <c r="O69" s="1"/>
    </row>
    <row r="70" spans="1:15" ht="16.5" x14ac:dyDescent="0.3">
      <c r="A70" s="2"/>
      <c r="B70" s="6"/>
      <c r="C70" s="6"/>
      <c r="D70" s="6"/>
      <c r="E70" s="6"/>
      <c r="F70" s="6"/>
      <c r="G70" s="6"/>
      <c r="H70" s="6"/>
      <c r="I70" s="6"/>
      <c r="J70" s="6"/>
      <c r="K70" s="6"/>
      <c r="L70" s="6"/>
      <c r="M70" s="6"/>
      <c r="N70" s="6"/>
      <c r="O70" s="1"/>
    </row>
    <row r="71" spans="1:15" ht="16.5" x14ac:dyDescent="0.3">
      <c r="A71" s="2"/>
      <c r="B71" s="6"/>
      <c r="C71" s="6"/>
      <c r="D71" s="6"/>
      <c r="E71" s="6"/>
      <c r="F71" s="6"/>
      <c r="G71" s="6"/>
      <c r="H71" s="6"/>
      <c r="I71" s="6"/>
      <c r="J71" s="6"/>
      <c r="K71" s="6"/>
      <c r="L71" s="6"/>
      <c r="M71" s="6"/>
      <c r="N71" s="6"/>
      <c r="O71" s="1"/>
    </row>
    <row r="72" spans="1:15" ht="16.5" x14ac:dyDescent="0.3">
      <c r="A72" s="2"/>
      <c r="B72" s="6"/>
      <c r="C72" s="6"/>
      <c r="D72" s="6"/>
      <c r="E72" s="6"/>
      <c r="F72" s="6"/>
      <c r="G72" s="6"/>
      <c r="H72" s="6"/>
      <c r="I72" s="6"/>
      <c r="J72" s="6"/>
      <c r="K72" s="6"/>
      <c r="L72" s="6"/>
      <c r="M72" s="6"/>
      <c r="N72" s="6"/>
      <c r="O72" s="1"/>
    </row>
    <row r="73" spans="1:15" ht="16.5" x14ac:dyDescent="0.3">
      <c r="A73" s="3" t="s">
        <v>0</v>
      </c>
      <c r="B73" s="7">
        <v>200000000</v>
      </c>
      <c r="C73" s="6"/>
      <c r="D73" s="6"/>
      <c r="E73" s="6"/>
      <c r="F73" s="6"/>
      <c r="G73" s="6"/>
      <c r="H73" s="6"/>
      <c r="I73" s="6"/>
      <c r="J73" s="6"/>
      <c r="K73" s="6"/>
      <c r="L73" s="6"/>
      <c r="M73" s="6"/>
      <c r="N73" s="6"/>
      <c r="O73" s="1"/>
    </row>
    <row r="74" spans="1:15" ht="16.5" x14ac:dyDescent="0.3">
      <c r="A74" s="2"/>
      <c r="B74" s="7">
        <f>B68</f>
        <v>59826389</v>
      </c>
      <c r="C74" s="7">
        <f>B74+C68</f>
        <v>119652778</v>
      </c>
      <c r="D74" s="7">
        <f>C74+D68</f>
        <v>179859241.5</v>
      </c>
      <c r="E74" s="7">
        <f t="shared" ref="E74:M74" si="25">D74+E68</f>
        <v>247704959.80000001</v>
      </c>
      <c r="F74" s="7">
        <f t="shared" si="25"/>
        <v>315550678.10000002</v>
      </c>
      <c r="G74" s="7">
        <f t="shared" si="25"/>
        <v>383474696.40000004</v>
      </c>
      <c r="H74" s="7">
        <f t="shared" si="25"/>
        <v>451819285</v>
      </c>
      <c r="I74" s="7">
        <f t="shared" si="25"/>
        <v>524208521.60000002</v>
      </c>
      <c r="J74" s="7">
        <f t="shared" si="25"/>
        <v>596597758.20000005</v>
      </c>
      <c r="K74" s="7">
        <f t="shared" si="25"/>
        <v>669309071.70000005</v>
      </c>
      <c r="L74" s="7">
        <f t="shared" si="25"/>
        <v>742020385.20000005</v>
      </c>
      <c r="M74" s="7">
        <f t="shared" si="25"/>
        <v>814731698.70000005</v>
      </c>
      <c r="N74" s="6"/>
      <c r="O74" s="1"/>
    </row>
    <row r="75" spans="1:15" ht="16.5" x14ac:dyDescent="0.3">
      <c r="A75" s="2"/>
      <c r="B75" s="2"/>
      <c r="C75" s="2"/>
      <c r="D75" s="2"/>
      <c r="E75" s="12" t="s">
        <v>24</v>
      </c>
      <c r="F75" s="2"/>
      <c r="G75" s="2"/>
      <c r="H75" s="2"/>
      <c r="I75" s="2"/>
      <c r="J75" s="2"/>
      <c r="K75" s="2"/>
      <c r="L75" s="2"/>
      <c r="M75" s="2"/>
      <c r="N75" s="2"/>
    </row>
    <row r="76" spans="1:15" ht="16.5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</row>
  </sheetData>
  <mergeCells count="1">
    <mergeCell ref="A1:C1"/>
  </mergeCells>
  <conditionalFormatting sqref="B19:M19">
    <cfRule type="colorScale" priority="7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23:M23">
    <cfRule type="colorScale" priority="6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27:M27">
    <cfRule type="colorScale" priority="5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1:M31">
    <cfRule type="colorScale" priority="4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5:M35">
    <cfRule type="colorScale" priority="3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39:M39">
    <cfRule type="colorScale" priority="2">
      <colorScale>
        <cfvo type="min"/>
        <cfvo type="percentile" val="50"/>
        <cfvo type="max"/>
        <color rgb="FFF8696B"/>
        <color rgb="FFFFEB84"/>
        <color rgb="FF63BE7B"/>
      </colorScale>
    </cfRule>
  </conditionalFormatting>
  <conditionalFormatting sqref="B74:M74">
    <cfRule type="colorScale" priority="1">
      <colorScale>
        <cfvo type="min"/>
        <cfvo type="max"/>
        <color rgb="FFFCFCFF"/>
        <color rgb="FF63BE7B"/>
      </colorScale>
    </cfRule>
  </conditionalFormatting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2022-11-16T17:58:28Z</dcterms:modified>
</cp:coreProperties>
</file>