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KinDzaDza\Documents\"/>
    </mc:Choice>
  </mc:AlternateContent>
  <xr:revisionPtr revIDLastSave="0" documentId="13_ncr:1_{0F6DEB2E-00B6-499E-A97D-9B2207CA01B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Исходные данные" sheetId="1" r:id="rId1"/>
    <sheet name="Финансовые результаты" sheetId="2" r:id="rId2"/>
    <sheet name="Движение денежных средств" sheetId="3" r:id="rId3"/>
    <sheet name="Оценка эффективности проекта" sheetId="4" r:id="rId4"/>
  </sheets>
  <calcPr calcId="191029"/>
</workbook>
</file>

<file path=xl/calcChain.xml><?xml version="1.0" encoding="utf-8"?>
<calcChain xmlns="http://schemas.openxmlformats.org/spreadsheetml/2006/main">
  <c r="C9" i="1" l="1"/>
  <c r="D4" i="3" s="1"/>
  <c r="D6" i="3" s="1"/>
  <c r="B25" i="1"/>
  <c r="C10" i="2" s="1"/>
  <c r="O6" i="2"/>
  <c r="N25" i="1"/>
  <c r="M25" i="1"/>
  <c r="L25" i="1"/>
  <c r="K25" i="1"/>
  <c r="L13" i="3" s="1"/>
  <c r="J25" i="1"/>
  <c r="I25" i="1"/>
  <c r="H25" i="1"/>
  <c r="G25" i="1"/>
  <c r="G10" i="2" s="1"/>
  <c r="F25" i="1"/>
  <c r="E25" i="1"/>
  <c r="D25" i="1"/>
  <c r="E13" i="3" s="1"/>
  <c r="C25" i="1"/>
  <c r="D13" i="3" s="1"/>
  <c r="J39" i="4"/>
  <c r="J43" i="4" s="1"/>
  <c r="O24" i="3"/>
  <c r="N24" i="3"/>
  <c r="M24" i="3"/>
  <c r="L24" i="3"/>
  <c r="P24" i="3" s="1"/>
  <c r="K24" i="3"/>
  <c r="J24" i="3"/>
  <c r="I24" i="3"/>
  <c r="H24" i="3"/>
  <c r="G24" i="3"/>
  <c r="F24" i="3"/>
  <c r="E24" i="3"/>
  <c r="D24" i="3"/>
  <c r="N23" i="3"/>
  <c r="M23" i="3"/>
  <c r="K23" i="3"/>
  <c r="J23" i="3"/>
  <c r="H23" i="3"/>
  <c r="G23" i="3"/>
  <c r="E23" i="3"/>
  <c r="D23" i="3"/>
  <c r="C23" i="3"/>
  <c r="O21" i="3"/>
  <c r="N21" i="3"/>
  <c r="M21" i="3"/>
  <c r="L21" i="3"/>
  <c r="K21" i="3"/>
  <c r="J21" i="3"/>
  <c r="I21" i="3"/>
  <c r="H21" i="3"/>
  <c r="G21" i="3"/>
  <c r="F21" i="3"/>
  <c r="E21" i="3"/>
  <c r="D21" i="3"/>
  <c r="P21" i="3" s="1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P20" i="3" s="1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P19" i="3" s="1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P18" i="3" s="1"/>
  <c r="O17" i="3"/>
  <c r="N17" i="3"/>
  <c r="M17" i="3"/>
  <c r="L17" i="3"/>
  <c r="K17" i="3"/>
  <c r="J17" i="3"/>
  <c r="I17" i="3"/>
  <c r="H17" i="3"/>
  <c r="G17" i="3"/>
  <c r="F17" i="3"/>
  <c r="P17" i="3" s="1"/>
  <c r="E17" i="3"/>
  <c r="D17" i="3"/>
  <c r="C17" i="3"/>
  <c r="O16" i="3"/>
  <c r="N16" i="3"/>
  <c r="M16" i="3"/>
  <c r="L16" i="3"/>
  <c r="K16" i="3"/>
  <c r="J16" i="3"/>
  <c r="I16" i="3"/>
  <c r="H16" i="3"/>
  <c r="G16" i="3"/>
  <c r="F16" i="3"/>
  <c r="E16" i="3"/>
  <c r="D16" i="3"/>
  <c r="P16" i="3" s="1"/>
  <c r="C16" i="3"/>
  <c r="O15" i="3"/>
  <c r="N15" i="3"/>
  <c r="N14" i="3" s="1"/>
  <c r="M15" i="3"/>
  <c r="L15" i="3"/>
  <c r="K15" i="3"/>
  <c r="K14" i="3" s="1"/>
  <c r="J15" i="3"/>
  <c r="I15" i="3"/>
  <c r="H15" i="3"/>
  <c r="G15" i="3"/>
  <c r="F15" i="3"/>
  <c r="E15" i="3"/>
  <c r="D15" i="3"/>
  <c r="C15" i="3"/>
  <c r="P15" i="3" s="1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P12" i="3" s="1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C9" i="3"/>
  <c r="P9" i="3" s="1"/>
  <c r="O5" i="3"/>
  <c r="N5" i="3"/>
  <c r="M5" i="3"/>
  <c r="L5" i="3"/>
  <c r="K5" i="3"/>
  <c r="J5" i="3"/>
  <c r="I5" i="3"/>
  <c r="H5" i="3"/>
  <c r="G5" i="3"/>
  <c r="F5" i="3"/>
  <c r="E5" i="3"/>
  <c r="D5" i="3"/>
  <c r="C5" i="3"/>
  <c r="O4" i="3"/>
  <c r="C4" i="3"/>
  <c r="C6" i="3" s="1"/>
  <c r="O11" i="2"/>
  <c r="D10" i="2"/>
  <c r="D9" i="2"/>
  <c r="O8" i="2"/>
  <c r="N7" i="2"/>
  <c r="N9" i="2" s="1"/>
  <c r="M7" i="2"/>
  <c r="M9" i="2" s="1"/>
  <c r="L7" i="2"/>
  <c r="L9" i="2" s="1"/>
  <c r="K7" i="2"/>
  <c r="K9" i="2" s="1"/>
  <c r="J7" i="2"/>
  <c r="J9" i="2" s="1"/>
  <c r="I7" i="2"/>
  <c r="I9" i="2" s="1"/>
  <c r="H7" i="2"/>
  <c r="H9" i="2" s="1"/>
  <c r="G7" i="2"/>
  <c r="G9" i="2" s="1"/>
  <c r="F7" i="2"/>
  <c r="F9" i="2" s="1"/>
  <c r="E7" i="2"/>
  <c r="E9" i="2" s="1"/>
  <c r="D7" i="2"/>
  <c r="C7" i="2"/>
  <c r="C9" i="2" s="1"/>
  <c r="N5" i="2"/>
  <c r="M5" i="2"/>
  <c r="L5" i="2"/>
  <c r="K5" i="2"/>
  <c r="J5" i="2"/>
  <c r="I5" i="2"/>
  <c r="H5" i="2"/>
  <c r="G5" i="2"/>
  <c r="F5" i="2"/>
  <c r="E5" i="2"/>
  <c r="D5" i="2"/>
  <c r="C5" i="2"/>
  <c r="N41" i="1"/>
  <c r="O26" i="3" s="1"/>
  <c r="M41" i="1"/>
  <c r="N26" i="3" s="1"/>
  <c r="L41" i="1"/>
  <c r="M26" i="3" s="1"/>
  <c r="K41" i="1"/>
  <c r="L26" i="3" s="1"/>
  <c r="J41" i="1"/>
  <c r="K26" i="3" s="1"/>
  <c r="I41" i="1"/>
  <c r="J26" i="3" s="1"/>
  <c r="H41" i="1"/>
  <c r="I26" i="3" s="1"/>
  <c r="G41" i="1"/>
  <c r="H26" i="3" s="1"/>
  <c r="F41" i="1"/>
  <c r="G26" i="3" s="1"/>
  <c r="E41" i="1"/>
  <c r="F26" i="3" s="1"/>
  <c r="D41" i="1"/>
  <c r="E26" i="3" s="1"/>
  <c r="C41" i="1"/>
  <c r="D26" i="3" s="1"/>
  <c r="B41" i="1"/>
  <c r="C26" i="3" s="1"/>
  <c r="N37" i="1"/>
  <c r="O22" i="3" s="1"/>
  <c r="M37" i="1"/>
  <c r="N22" i="3" s="1"/>
  <c r="L37" i="1"/>
  <c r="M22" i="3" s="1"/>
  <c r="K37" i="1"/>
  <c r="L22" i="3" s="1"/>
  <c r="J37" i="1"/>
  <c r="K22" i="3" s="1"/>
  <c r="I37" i="1"/>
  <c r="J22" i="3" s="1"/>
  <c r="H37" i="1"/>
  <c r="I22" i="3" s="1"/>
  <c r="I14" i="3" s="1"/>
  <c r="G37" i="1"/>
  <c r="H22" i="3" s="1"/>
  <c r="F37" i="1"/>
  <c r="G22" i="3" s="1"/>
  <c r="E37" i="1"/>
  <c r="F22" i="3" s="1"/>
  <c r="D37" i="1"/>
  <c r="E22" i="3" s="1"/>
  <c r="C37" i="1"/>
  <c r="D22" i="3" s="1"/>
  <c r="B37" i="1"/>
  <c r="C22" i="3" s="1"/>
  <c r="N10" i="2"/>
  <c r="M10" i="2"/>
  <c r="M13" i="3"/>
  <c r="M10" i="3" s="1"/>
  <c r="J10" i="2"/>
  <c r="I10" i="2"/>
  <c r="H10" i="2"/>
  <c r="F10" i="2"/>
  <c r="E10" i="2"/>
  <c r="N19" i="1"/>
  <c r="O8" i="3" s="1"/>
  <c r="O7" i="3" s="1"/>
  <c r="M19" i="1"/>
  <c r="N8" i="3" s="1"/>
  <c r="N7" i="3" s="1"/>
  <c r="L19" i="1"/>
  <c r="M8" i="3" s="1"/>
  <c r="M7" i="3" s="1"/>
  <c r="K19" i="1"/>
  <c r="L8" i="3" s="1"/>
  <c r="L7" i="3" s="1"/>
  <c r="J19" i="1"/>
  <c r="K8" i="3" s="1"/>
  <c r="K7" i="3" s="1"/>
  <c r="I19" i="1"/>
  <c r="J8" i="3" s="1"/>
  <c r="J7" i="3" s="1"/>
  <c r="H19" i="1"/>
  <c r="I8" i="3" s="1"/>
  <c r="I7" i="3" s="1"/>
  <c r="G19" i="1"/>
  <c r="H8" i="3" s="1"/>
  <c r="H7" i="3" s="1"/>
  <c r="F19" i="1"/>
  <c r="G8" i="3" s="1"/>
  <c r="G7" i="3" s="1"/>
  <c r="E19" i="1"/>
  <c r="F8" i="3" s="1"/>
  <c r="F7" i="3" s="1"/>
  <c r="D19" i="1"/>
  <c r="E8" i="3" s="1"/>
  <c r="E7" i="3" s="1"/>
  <c r="C19" i="1"/>
  <c r="D8" i="3" s="1"/>
  <c r="D7" i="3" s="1"/>
  <c r="B19" i="1"/>
  <c r="C8" i="3" s="1"/>
  <c r="N9" i="1"/>
  <c r="M9" i="1"/>
  <c r="N4" i="3" s="1"/>
  <c r="N6" i="3" s="1"/>
  <c r="L9" i="1"/>
  <c r="M4" i="3" s="1"/>
  <c r="M6" i="3" s="1"/>
  <c r="K9" i="1"/>
  <c r="L4" i="3" s="1"/>
  <c r="J9" i="1"/>
  <c r="K4" i="3" s="1"/>
  <c r="K6" i="3" s="1"/>
  <c r="I9" i="1"/>
  <c r="J4" i="3" s="1"/>
  <c r="H9" i="1"/>
  <c r="I4" i="3" s="1"/>
  <c r="G9" i="1"/>
  <c r="H4" i="3" s="1"/>
  <c r="F9" i="1"/>
  <c r="G4" i="3" s="1"/>
  <c r="E9" i="1"/>
  <c r="F4" i="3" s="1"/>
  <c r="F6" i="3" s="1"/>
  <c r="D9" i="1"/>
  <c r="E4" i="3" s="1"/>
  <c r="E6" i="3" s="1"/>
  <c r="C13" i="3" l="1"/>
  <c r="C10" i="3"/>
  <c r="L25" i="3"/>
  <c r="L23" i="3" s="1"/>
  <c r="O6" i="3"/>
  <c r="L6" i="3"/>
  <c r="J6" i="3"/>
  <c r="O5" i="2"/>
  <c r="N12" i="2"/>
  <c r="M12" i="2"/>
  <c r="L10" i="3"/>
  <c r="J12" i="2"/>
  <c r="I25" i="3"/>
  <c r="I23" i="3" s="1"/>
  <c r="I27" i="3" s="1"/>
  <c r="D12" i="2"/>
  <c r="I6" i="3"/>
  <c r="H6" i="3"/>
  <c r="P5" i="3"/>
  <c r="G6" i="3"/>
  <c r="F25" i="3"/>
  <c r="O9" i="2"/>
  <c r="D14" i="3"/>
  <c r="J14" i="3"/>
  <c r="H14" i="3"/>
  <c r="G14" i="3"/>
  <c r="F10" i="3"/>
  <c r="C7" i="3"/>
  <c r="P8" i="3"/>
  <c r="E14" i="3"/>
  <c r="E12" i="2"/>
  <c r="D10" i="3"/>
  <c r="D27" i="3" s="1"/>
  <c r="F12" i="2"/>
  <c r="E10" i="3"/>
  <c r="E27" i="3" s="1"/>
  <c r="H12" i="2"/>
  <c r="L14" i="3"/>
  <c r="O14" i="3"/>
  <c r="F14" i="3"/>
  <c r="P26" i="3"/>
  <c r="G12" i="2"/>
  <c r="P22" i="3"/>
  <c r="I12" i="2"/>
  <c r="O25" i="3"/>
  <c r="O23" i="3" s="1"/>
  <c r="M14" i="3"/>
  <c r="M27" i="3" s="1"/>
  <c r="K10" i="2"/>
  <c r="K12" i="2" s="1"/>
  <c r="P4" i="3"/>
  <c r="N13" i="3"/>
  <c r="N10" i="3" s="1"/>
  <c r="N27" i="3" s="1"/>
  <c r="L10" i="2"/>
  <c r="L12" i="2" s="1"/>
  <c r="O13" i="3"/>
  <c r="O10" i="3" s="1"/>
  <c r="C14" i="3"/>
  <c r="P14" i="3" s="1"/>
  <c r="C12" i="2"/>
  <c r="P11" i="3"/>
  <c r="F13" i="3"/>
  <c r="O7" i="2"/>
  <c r="G13" i="3"/>
  <c r="G10" i="3" s="1"/>
  <c r="G27" i="3" s="1"/>
  <c r="H13" i="3"/>
  <c r="H10" i="3" s="1"/>
  <c r="H27" i="3" s="1"/>
  <c r="I13" i="3"/>
  <c r="I10" i="3" s="1"/>
  <c r="J13" i="3"/>
  <c r="J10" i="3" s="1"/>
  <c r="J27" i="3" s="1"/>
  <c r="K13" i="3"/>
  <c r="K10" i="3" s="1"/>
  <c r="K27" i="3" s="1"/>
  <c r="O27" i="3" l="1"/>
  <c r="P6" i="3"/>
  <c r="L27" i="3"/>
  <c r="P10" i="3"/>
  <c r="O10" i="2"/>
  <c r="C27" i="3"/>
  <c r="P7" i="3"/>
  <c r="P13" i="3"/>
  <c r="C13" i="2"/>
  <c r="O12" i="2"/>
  <c r="P25" i="3"/>
  <c r="F23" i="3"/>
  <c r="P23" i="3" s="1"/>
  <c r="F27" i="3" l="1"/>
  <c r="P27" i="3" s="1"/>
  <c r="C28" i="3"/>
  <c r="D3" i="3" s="1"/>
  <c r="D28" i="3" s="1"/>
  <c r="E3" i="3" s="1"/>
  <c r="E28" i="3" s="1"/>
  <c r="F3" i="3" s="1"/>
  <c r="C14" i="2"/>
  <c r="C15" i="2"/>
  <c r="D13" i="2"/>
  <c r="E13" i="2" s="1"/>
  <c r="F13" i="2" s="1"/>
  <c r="G13" i="2" s="1"/>
  <c r="H13" i="2" s="1"/>
  <c r="I13" i="2" s="1"/>
  <c r="J13" i="2" s="1"/>
  <c r="K13" i="2" s="1"/>
  <c r="L13" i="2" s="1"/>
  <c r="M13" i="2" s="1"/>
  <c r="N13" i="2" s="1"/>
  <c r="J41" i="4"/>
  <c r="J40" i="4"/>
  <c r="J38" i="4"/>
  <c r="F28" i="3" l="1"/>
  <c r="G3" i="3" s="1"/>
  <c r="G28" i="3" s="1"/>
  <c r="H3" i="3" s="1"/>
  <c r="H28" i="3" s="1"/>
  <c r="I3" i="3" s="1"/>
  <c r="I28" i="3" s="1"/>
  <c r="J3" i="3" s="1"/>
  <c r="J28" i="3" s="1"/>
  <c r="K3" i="3" s="1"/>
  <c r="K28" i="3" s="1"/>
  <c r="L3" i="3" s="1"/>
  <c r="L28" i="3" s="1"/>
  <c r="M3" i="3" s="1"/>
  <c r="M28" i="3" s="1"/>
  <c r="N3" i="3" s="1"/>
  <c r="N28" i="3" s="1"/>
  <c r="O3" i="3" s="1"/>
  <c r="O28" i="3" s="1"/>
  <c r="D14" i="2"/>
  <c r="E14" i="2" s="1"/>
  <c r="F14" i="2" s="1"/>
  <c r="G14" i="2" s="1"/>
  <c r="H14" i="2" s="1"/>
  <c r="I14" i="2" s="1"/>
  <c r="J14" i="2" s="1"/>
  <c r="K14" i="2" s="1"/>
  <c r="L14" i="2" s="1"/>
  <c r="M14" i="2" s="1"/>
  <c r="N14" i="2" s="1"/>
  <c r="J42" i="4" s="1"/>
  <c r="D15" i="2"/>
  <c r="E15" i="2" s="1"/>
  <c r="F15" i="2" s="1"/>
  <c r="G15" i="2" s="1"/>
  <c r="H15" i="2" s="1"/>
  <c r="I15" i="2" s="1"/>
  <c r="J15" i="2" s="1"/>
  <c r="K15" i="2" s="1"/>
  <c r="L15" i="2" s="1"/>
  <c r="M15" i="2" s="1"/>
  <c r="N15" i="2" s="1"/>
  <c r="J44" i="4" s="1"/>
</calcChain>
</file>

<file path=xl/sharedStrings.xml><?xml version="1.0" encoding="utf-8"?>
<sst xmlns="http://schemas.openxmlformats.org/spreadsheetml/2006/main" count="124" uniqueCount="102">
  <si>
    <t>Исходные данные для составления финансового плана</t>
  </si>
  <si>
    <t>Краткое название проекта -</t>
  </si>
  <si>
    <t>Организационно-правовая форма:</t>
  </si>
  <si>
    <t>Индивидуальный предприниматель без образования юридического лица</t>
  </si>
  <si>
    <t>Система налогообложения:</t>
  </si>
  <si>
    <t>Единый налог на вмененный доход</t>
  </si>
  <si>
    <t>Вид деятельности:</t>
  </si>
  <si>
    <t>Общественное питание</t>
  </si>
  <si>
    <t>Статьи расходов и доходов</t>
  </si>
  <si>
    <t>Интервал планирования, мес.</t>
  </si>
  <si>
    <t>Источники финансирования, всего:</t>
  </si>
  <si>
    <t>в том числе:</t>
  </si>
  <si>
    <t>собственные средства</t>
  </si>
  <si>
    <t>займы, кредиты</t>
  </si>
  <si>
    <t>субсидии</t>
  </si>
  <si>
    <t>иные источники</t>
  </si>
  <si>
    <t>Выручка от реализации, всего:</t>
  </si>
  <si>
    <t>Расходы:</t>
  </si>
  <si>
    <t>Капитальные затраты, всего:</t>
  </si>
  <si>
    <t>в т.ч.:</t>
  </si>
  <si>
    <t>Дизайн</t>
  </si>
  <si>
    <t>Оборудование</t>
  </si>
  <si>
    <t>Расходы на материалы (с НДС)</t>
  </si>
  <si>
    <t>Зарплата наемного персонала</t>
  </si>
  <si>
    <t>Иные переменные расходы, всего:</t>
  </si>
  <si>
    <t>Разработка меню</t>
  </si>
  <si>
    <t>Закупка продуктов</t>
  </si>
  <si>
    <t>Арендная плата</t>
  </si>
  <si>
    <t>Хозяйственные расходы</t>
  </si>
  <si>
    <t>Расходы на рекламу</t>
  </si>
  <si>
    <t>Коммунальные услуги</t>
  </si>
  <si>
    <t>Расходы на содержание транспорта</t>
  </si>
  <si>
    <t>Непредвиденные расходы 1%</t>
  </si>
  <si>
    <t>Ремонт</t>
  </si>
  <si>
    <t>Организационные расходы</t>
  </si>
  <si>
    <t>Иные постоянные расходы, всего:</t>
  </si>
  <si>
    <t>Выплаты по кредитам, всего:</t>
  </si>
  <si>
    <t>в т.ч. погашение кредита</t>
  </si>
  <si>
    <t>проценты по кредиту</t>
  </si>
  <si>
    <t>Прочие расходы, всего:</t>
  </si>
  <si>
    <t>Предприниматель</t>
  </si>
  <si>
    <t>ФИО</t>
  </si>
  <si>
    <t>Сорокина Евгения Сергеевна</t>
  </si>
  <si>
    <t>Подпись:</t>
  </si>
  <si>
    <t>Сорокина</t>
  </si>
  <si>
    <t>План финансовых результатов деятельности</t>
  </si>
  <si>
    <t>№ пп</t>
  </si>
  <si>
    <t>ВСЕГО:</t>
  </si>
  <si>
    <t>1.</t>
  </si>
  <si>
    <t>Выручка от реализации</t>
  </si>
  <si>
    <t>2.</t>
  </si>
  <si>
    <t xml:space="preserve">Сумма единого налога без учета вычета </t>
  </si>
  <si>
    <t>3.</t>
  </si>
  <si>
    <t>Предельная сумма вычета</t>
  </si>
  <si>
    <t>4.</t>
  </si>
  <si>
    <t>Взносы на обязательное пенсионное страхование</t>
  </si>
  <si>
    <t>5.</t>
  </si>
  <si>
    <t>Единый налог на вмененный доход с учетом вычета</t>
  </si>
  <si>
    <t>6.</t>
  </si>
  <si>
    <t>Текущие затраты, всего:</t>
  </si>
  <si>
    <t>7.</t>
  </si>
  <si>
    <t>Обязательное соц.страхование от несчастных случаев 0,2%</t>
  </si>
  <si>
    <t>8.</t>
  </si>
  <si>
    <t>Чистый доход (1-4-5-6-7)</t>
  </si>
  <si>
    <t>9.</t>
  </si>
  <si>
    <t>То же нарастающим итогом</t>
  </si>
  <si>
    <t>Проверка окупаемости общих вложений</t>
  </si>
  <si>
    <t>Проверка окупаемости собственных вложений</t>
  </si>
  <si>
    <t>План движения денежных средств</t>
  </si>
  <si>
    <t>ВСЕГО</t>
  </si>
  <si>
    <t>Остаток денежных средств на начало месяца</t>
  </si>
  <si>
    <t>Источники финансирования (собственные средства, займы, кредиты, субсидия и т.д.)</t>
  </si>
  <si>
    <t>Поступления от реализации</t>
  </si>
  <si>
    <t>Итого поступления (2+3)</t>
  </si>
  <si>
    <t>Расходы организационного периода, всего                                        в том числе:</t>
  </si>
  <si>
    <t>Капитальные затраты</t>
  </si>
  <si>
    <t>Текущие расходы организационного периода</t>
  </si>
  <si>
    <t>Переменные затраты, всего                     в том числе:</t>
  </si>
  <si>
    <t>Закупки сырья</t>
  </si>
  <si>
    <t>Зар. плата персонала</t>
  </si>
  <si>
    <t>Иные переменные расходы</t>
  </si>
  <si>
    <t>Постоянные затраты, всего                                                          в том числе:</t>
  </si>
  <si>
    <t>Плата за аренду</t>
  </si>
  <si>
    <t>Транспортные расходы</t>
  </si>
  <si>
    <t>Иные постоянные и прочие расходы</t>
  </si>
  <si>
    <t>Налоги, всего                                             в том числе:</t>
  </si>
  <si>
    <t>Начисления на зар.плату наемного персонала</t>
  </si>
  <si>
    <t>Выплаты по кредитам и займам</t>
  </si>
  <si>
    <t>10.</t>
  </si>
  <si>
    <t>Всего расходов (5+6+7+8+9)</t>
  </si>
  <si>
    <t>11.</t>
  </si>
  <si>
    <t>Остаток денежных средств на конец месяца (1+4-10)</t>
  </si>
  <si>
    <t>Показатели финансовой состоятельности и экономической эффективности проекта:</t>
  </si>
  <si>
    <t>Сумма чистой прибыли за первый год деятельности предприятия (руб.)</t>
  </si>
  <si>
    <t>Сумма вложений собственных средств (руб)</t>
  </si>
  <si>
    <t>Рентабельность продукции (прибыль:затраты) (%)</t>
  </si>
  <si>
    <t>Рентабельность общих вложений (прибыль:общая сумма финансирования) (%)</t>
  </si>
  <si>
    <t>Срок окупаемости общих вложений (мес.)</t>
  </si>
  <si>
    <t>мес.</t>
  </si>
  <si>
    <t>Рентабельность вложений собственных средств (прибыль:сумма вложений собственных средств) (%)</t>
  </si>
  <si>
    <t>Срок окупаемости вложений собственных средств (мес.)</t>
  </si>
  <si>
    <t>ресторан "GO FOREST"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</si>
</sst>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р_._-;\-* #,##0_р_._-;_-* &quot;-&quot;_р_._-;_-@"/>
    <numFmt numFmtId="165" formatCode="0.0%"/>
    <numFmt numFmtId="166" formatCode="_-* #,##0_р_._-;\-* #,##0_р_._-;_-* &quot;-&quot;??_р_._-;_-@"/>
    <numFmt numFmtId="167" formatCode="0.000"/>
    <numFmt numFmtId="168" formatCode="#,##0&quot;р.&quot;"/>
  </numFmts>
  <fonts count="16">
    <font>
      <sz val="10"/>
      <color rgb="FF000000"/>
      <name val="Calibri"/>
      <scheme val="minor"/>
    </font>
    <font>
      <b/>
      <sz val="12"/>
      <name val="Arimo"/>
    </font>
    <font>
      <b/>
      <sz val="10"/>
      <name val="Arimo"/>
    </font>
    <font>
      <sz val="10"/>
      <name val="Arimo"/>
    </font>
    <font>
      <u/>
      <sz val="10"/>
      <name val="Arimo"/>
    </font>
    <font>
      <i/>
      <sz val="10"/>
      <name val="Arimo"/>
    </font>
    <font>
      <b/>
      <i/>
      <sz val="10"/>
      <name val="Arimo"/>
    </font>
    <font>
      <sz val="10"/>
      <name val="Calibri"/>
    </font>
    <font>
      <b/>
      <u/>
      <sz val="12"/>
      <name val="Arimo"/>
    </font>
    <font>
      <sz val="12"/>
      <name val="Arimo"/>
    </font>
    <font>
      <u/>
      <sz val="10"/>
      <name val="Arimo"/>
    </font>
    <font>
      <sz val="9"/>
      <name val="Arimo"/>
    </font>
    <font>
      <b/>
      <sz val="9"/>
      <name val="Arimo"/>
    </font>
    <font>
      <b/>
      <i/>
      <sz val="9"/>
      <name val="Arimo"/>
    </font>
    <font>
      <i/>
      <sz val="9"/>
      <name val="Arimo"/>
    </font>
    <font>
      <b/>
      <u/>
      <sz val="12"/>
      <name val="Arimo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6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/>
    <xf numFmtId="0" fontId="3" fillId="0" borderId="12" xfId="0" applyFont="1" applyBorder="1" applyAlignment="1">
      <alignment vertical="top" wrapText="1"/>
    </xf>
    <xf numFmtId="164" fontId="3" fillId="0" borderId="13" xfId="0" applyNumberFormat="1" applyFont="1" applyBorder="1" applyAlignment="1">
      <alignment horizontal="center" vertical="top" wrapText="1"/>
    </xf>
    <xf numFmtId="164" fontId="3" fillId="0" borderId="14" xfId="0" applyNumberFormat="1" applyFont="1" applyBorder="1" applyAlignment="1">
      <alignment horizontal="center" vertical="top" wrapText="1"/>
    </xf>
    <xf numFmtId="164" fontId="3" fillId="0" borderId="15" xfId="0" applyNumberFormat="1" applyFont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164" fontId="3" fillId="0" borderId="17" xfId="0" applyNumberFormat="1" applyFont="1" applyBorder="1" applyAlignment="1">
      <alignment horizontal="center" vertical="top" wrapText="1"/>
    </xf>
    <xf numFmtId="164" fontId="3" fillId="0" borderId="18" xfId="0" applyNumberFormat="1" applyFont="1" applyBorder="1" applyAlignment="1">
      <alignment horizontal="center" vertical="top" wrapText="1"/>
    </xf>
    <xf numFmtId="164" fontId="3" fillId="0" borderId="19" xfId="0" applyNumberFormat="1" applyFont="1" applyBorder="1" applyAlignment="1">
      <alignment horizontal="center" vertical="top" wrapText="1"/>
    </xf>
    <xf numFmtId="0" fontId="3" fillId="2" borderId="20" xfId="0" applyFont="1" applyFill="1" applyBorder="1" applyAlignment="1">
      <alignment vertical="top" wrapText="1"/>
    </xf>
    <xf numFmtId="164" fontId="3" fillId="2" borderId="21" xfId="0" applyNumberFormat="1" applyFont="1" applyFill="1" applyBorder="1" applyAlignment="1">
      <alignment horizontal="center" vertical="top" wrapText="1"/>
    </xf>
    <xf numFmtId="164" fontId="3" fillId="2" borderId="18" xfId="0" applyNumberFormat="1" applyFont="1" applyFill="1" applyBorder="1" applyAlignment="1">
      <alignment horizontal="center" vertical="top" wrapText="1"/>
    </xf>
    <xf numFmtId="164" fontId="3" fillId="2" borderId="19" xfId="0" applyNumberFormat="1" applyFont="1" applyFill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164" fontId="3" fillId="0" borderId="22" xfId="0" applyNumberFormat="1" applyFont="1" applyBorder="1" applyAlignment="1">
      <alignment vertical="top" wrapText="1"/>
    </xf>
    <xf numFmtId="164" fontId="3" fillId="0" borderId="18" xfId="0" applyNumberFormat="1" applyFont="1" applyBorder="1" applyAlignment="1">
      <alignment vertical="top" wrapText="1"/>
    </xf>
    <xf numFmtId="164" fontId="3" fillId="0" borderId="19" xfId="0" applyNumberFormat="1" applyFont="1" applyBorder="1" applyAlignment="1">
      <alignment vertical="top" wrapText="1"/>
    </xf>
    <xf numFmtId="164" fontId="3" fillId="0" borderId="22" xfId="0" applyNumberFormat="1" applyFont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left" vertical="top" wrapText="1"/>
    </xf>
    <xf numFmtId="164" fontId="3" fillId="0" borderId="23" xfId="0" applyNumberFormat="1" applyFont="1" applyBorder="1" applyAlignment="1">
      <alignment vertical="top" wrapText="1"/>
    </xf>
    <xf numFmtId="164" fontId="3" fillId="0" borderId="24" xfId="0" applyNumberFormat="1" applyFont="1" applyBorder="1" applyAlignment="1">
      <alignment horizontal="center" vertical="top" wrapText="1"/>
    </xf>
    <xf numFmtId="0" fontId="3" fillId="0" borderId="25" xfId="0" applyFont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4" fontId="3" fillId="2" borderId="26" xfId="0" applyNumberFormat="1" applyFont="1" applyFill="1" applyBorder="1" applyAlignment="1">
      <alignment horizontal="center" vertical="top" wrapText="1"/>
    </xf>
    <xf numFmtId="164" fontId="3" fillId="2" borderId="27" xfId="0" applyNumberFormat="1" applyFont="1" applyFill="1" applyBorder="1" applyAlignment="1">
      <alignment horizontal="center" vertical="top" wrapText="1"/>
    </xf>
    <xf numFmtId="0" fontId="3" fillId="0" borderId="28" xfId="0" applyFont="1" applyBorder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164" fontId="3" fillId="0" borderId="29" xfId="0" applyNumberFormat="1" applyFont="1" applyBorder="1" applyAlignment="1">
      <alignment vertical="top" wrapText="1"/>
    </xf>
    <xf numFmtId="164" fontId="3" fillId="0" borderId="30" xfId="0" applyNumberFormat="1" applyFont="1" applyBorder="1" applyAlignment="1">
      <alignment vertical="top" wrapText="1"/>
    </xf>
    <xf numFmtId="164" fontId="3" fillId="0" borderId="31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65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wrapText="1"/>
    </xf>
    <xf numFmtId="0" fontId="3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16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7" fontId="3" fillId="0" borderId="33" xfId="0" applyNumberFormat="1" applyFont="1" applyBorder="1" applyAlignment="1">
      <alignment horizontal="center"/>
    </xf>
    <xf numFmtId="167" fontId="3" fillId="0" borderId="33" xfId="0" applyNumberFormat="1" applyFont="1" applyBorder="1" applyAlignment="1">
      <alignment horizontal="center" vertical="top" wrapText="1"/>
    </xf>
    <xf numFmtId="164" fontId="3" fillId="0" borderId="33" xfId="0" applyNumberFormat="1" applyFont="1" applyBorder="1"/>
    <xf numFmtId="0" fontId="3" fillId="0" borderId="33" xfId="0" applyFont="1" applyBorder="1" applyAlignment="1">
      <alignment horizontal="left"/>
    </xf>
    <xf numFmtId="0" fontId="3" fillId="0" borderId="3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49" fontId="2" fillId="0" borderId="42" xfId="0" applyNumberFormat="1" applyFont="1" applyBorder="1" applyAlignment="1">
      <alignment horizontal="center" vertical="top" wrapText="1"/>
    </xf>
    <xf numFmtId="0" fontId="2" fillId="0" borderId="43" xfId="0" applyFont="1" applyBorder="1" applyAlignment="1">
      <alignment vertical="top" wrapText="1"/>
    </xf>
    <xf numFmtId="164" fontId="3" fillId="0" borderId="44" xfId="0" applyNumberFormat="1" applyFont="1" applyBorder="1" applyAlignment="1">
      <alignment horizontal="center" vertical="top" wrapText="1"/>
    </xf>
    <xf numFmtId="49" fontId="3" fillId="0" borderId="45" xfId="0" applyNumberFormat="1" applyFont="1" applyBorder="1" applyAlignment="1">
      <alignment horizontal="center" vertical="top" wrapText="1"/>
    </xf>
    <xf numFmtId="0" fontId="3" fillId="0" borderId="46" xfId="0" applyFont="1" applyBorder="1" applyAlignment="1">
      <alignment vertical="top" wrapText="1"/>
    </xf>
    <xf numFmtId="164" fontId="3" fillId="0" borderId="47" xfId="0" applyNumberFormat="1" applyFont="1" applyBorder="1" applyAlignment="1">
      <alignment horizontal="center" vertical="top" wrapText="1"/>
    </xf>
    <xf numFmtId="0" fontId="3" fillId="0" borderId="46" xfId="0" applyFont="1" applyBorder="1" applyAlignment="1">
      <alignment horizontal="left" vertical="top" wrapText="1"/>
    </xf>
    <xf numFmtId="49" fontId="2" fillId="0" borderId="45" xfId="0" applyNumberFormat="1" applyFont="1" applyBorder="1" applyAlignment="1">
      <alignment horizontal="center" vertical="top" wrapText="1"/>
    </xf>
    <xf numFmtId="0" fontId="2" fillId="0" borderId="46" xfId="0" applyFont="1" applyBorder="1" applyAlignment="1">
      <alignment vertical="top" wrapText="1"/>
    </xf>
    <xf numFmtId="164" fontId="2" fillId="0" borderId="47" xfId="0" applyNumberFormat="1" applyFont="1" applyBorder="1" applyAlignment="1">
      <alignment horizontal="center" vertical="top" wrapText="1"/>
    </xf>
    <xf numFmtId="164" fontId="2" fillId="0" borderId="15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49" fontId="3" fillId="0" borderId="48" xfId="0" applyNumberFormat="1" applyFont="1" applyBorder="1" applyAlignment="1">
      <alignment horizontal="center" vertical="top" wrapText="1"/>
    </xf>
    <xf numFmtId="0" fontId="3" fillId="0" borderId="49" xfId="0" applyFont="1" applyBorder="1" applyAlignment="1">
      <alignment vertical="top" wrapText="1"/>
    </xf>
    <xf numFmtId="164" fontId="3" fillId="0" borderId="50" xfId="0" applyNumberFormat="1" applyFont="1" applyBorder="1" applyAlignment="1">
      <alignment horizontal="center" vertical="top" wrapText="1"/>
    </xf>
    <xf numFmtId="164" fontId="3" fillId="0" borderId="49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0" borderId="51" xfId="0" applyFont="1" applyBorder="1" applyAlignment="1">
      <alignment horizontal="center" vertical="center" wrapText="1"/>
    </xf>
    <xf numFmtId="0" fontId="13" fillId="0" borderId="52" xfId="0" applyFont="1" applyBorder="1" applyAlignment="1">
      <alignment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top" wrapText="1"/>
    </xf>
    <xf numFmtId="0" fontId="12" fillId="0" borderId="43" xfId="0" applyFont="1" applyBorder="1" applyAlignment="1">
      <alignment vertical="top" wrapText="1"/>
    </xf>
    <xf numFmtId="164" fontId="12" fillId="0" borderId="44" xfId="0" applyNumberFormat="1" applyFont="1" applyBorder="1" applyAlignment="1">
      <alignment horizontal="center" vertical="top" wrapText="1"/>
    </xf>
    <xf numFmtId="164" fontId="12" fillId="0" borderId="14" xfId="0" applyNumberFormat="1" applyFont="1" applyBorder="1" applyAlignment="1">
      <alignment horizontal="center" vertical="top" wrapText="1"/>
    </xf>
    <xf numFmtId="164" fontId="12" fillId="0" borderId="15" xfId="0" applyNumberFormat="1" applyFont="1" applyBorder="1" applyAlignment="1">
      <alignment horizontal="center" vertical="top" wrapText="1"/>
    </xf>
    <xf numFmtId="0" fontId="11" fillId="0" borderId="42" xfId="0" applyFont="1" applyBorder="1" applyAlignment="1">
      <alignment horizontal="center" vertical="top" wrapText="1"/>
    </xf>
    <xf numFmtId="0" fontId="11" fillId="0" borderId="43" xfId="0" applyFont="1" applyBorder="1" applyAlignment="1">
      <alignment vertical="top" wrapText="1"/>
    </xf>
    <xf numFmtId="164" fontId="11" fillId="0" borderId="44" xfId="0" applyNumberFormat="1" applyFont="1" applyBorder="1" applyAlignment="1">
      <alignment horizontal="center" vertical="top" wrapText="1"/>
    </xf>
    <xf numFmtId="164" fontId="11" fillId="0" borderId="43" xfId="0" applyNumberFormat="1" applyFont="1" applyBorder="1" applyAlignment="1">
      <alignment horizontal="center" vertical="top" wrapText="1"/>
    </xf>
    <xf numFmtId="0" fontId="11" fillId="0" borderId="45" xfId="0" applyFont="1" applyBorder="1" applyAlignment="1">
      <alignment horizontal="center" vertical="top" wrapText="1"/>
    </xf>
    <xf numFmtId="0" fontId="11" fillId="0" borderId="46" xfId="0" applyFont="1" applyBorder="1" applyAlignment="1">
      <alignment vertical="top" wrapText="1"/>
    </xf>
    <xf numFmtId="164" fontId="11" fillId="0" borderId="47" xfId="0" applyNumberFormat="1" applyFont="1" applyBorder="1" applyAlignment="1">
      <alignment horizontal="center" vertical="top" wrapText="1"/>
    </xf>
    <xf numFmtId="0" fontId="12" fillId="0" borderId="45" xfId="0" applyFont="1" applyBorder="1" applyAlignment="1">
      <alignment horizontal="center" vertical="top" wrapText="1"/>
    </xf>
    <xf numFmtId="0" fontId="12" fillId="0" borderId="46" xfId="0" applyFont="1" applyBorder="1" applyAlignment="1">
      <alignment vertical="top" wrapText="1"/>
    </xf>
    <xf numFmtId="164" fontId="12" fillId="0" borderId="18" xfId="0" applyNumberFormat="1" applyFont="1" applyBorder="1" applyAlignment="1">
      <alignment horizontal="center" vertical="top" wrapText="1"/>
    </xf>
    <xf numFmtId="0" fontId="11" fillId="0" borderId="55" xfId="0" applyFont="1" applyBorder="1" applyAlignment="1">
      <alignment horizontal="center" vertical="top" wrapText="1"/>
    </xf>
    <xf numFmtId="0" fontId="14" fillId="0" borderId="56" xfId="0" applyFont="1" applyBorder="1" applyAlignment="1">
      <alignment horizontal="center" vertical="top" wrapText="1"/>
    </xf>
    <xf numFmtId="0" fontId="14" fillId="0" borderId="46" xfId="0" applyFont="1" applyBorder="1" applyAlignment="1">
      <alignment horizontal="left" vertical="top" wrapText="1"/>
    </xf>
    <xf numFmtId="164" fontId="14" fillId="0" borderId="47" xfId="0" applyNumberFormat="1" applyFont="1" applyBorder="1" applyAlignment="1">
      <alignment horizontal="center" vertical="top" wrapText="1"/>
    </xf>
    <xf numFmtId="164" fontId="14" fillId="0" borderId="18" xfId="0" applyNumberFormat="1" applyFont="1" applyBorder="1" applyAlignment="1">
      <alignment horizontal="center" vertical="top" wrapText="1"/>
    </xf>
    <xf numFmtId="164" fontId="14" fillId="0" borderId="43" xfId="0" applyNumberFormat="1" applyFont="1" applyBorder="1" applyAlignment="1">
      <alignment horizontal="center" vertical="top" wrapText="1"/>
    </xf>
    <xf numFmtId="0" fontId="14" fillId="0" borderId="42" xfId="0" applyFont="1" applyBorder="1" applyAlignment="1">
      <alignment horizontal="center" vertical="top" wrapText="1"/>
    </xf>
    <xf numFmtId="164" fontId="11" fillId="0" borderId="18" xfId="0" applyNumberFormat="1" applyFont="1" applyBorder="1" applyAlignment="1">
      <alignment horizontal="center" vertical="top" wrapText="1"/>
    </xf>
    <xf numFmtId="164" fontId="12" fillId="0" borderId="43" xfId="0" applyNumberFormat="1" applyFont="1" applyBorder="1" applyAlignment="1">
      <alignment horizontal="center" vertical="top" wrapText="1"/>
    </xf>
    <xf numFmtId="0" fontId="12" fillId="0" borderId="57" xfId="0" applyFont="1" applyBorder="1" applyAlignment="1">
      <alignment horizontal="center" vertical="top" wrapText="1"/>
    </xf>
    <xf numFmtId="0" fontId="12" fillId="0" borderId="58" xfId="0" applyFont="1" applyBorder="1" applyAlignment="1">
      <alignment vertical="top" wrapText="1"/>
    </xf>
    <xf numFmtId="164" fontId="12" fillId="0" borderId="59" xfId="0" applyNumberFormat="1" applyFont="1" applyBorder="1" applyAlignment="1">
      <alignment horizontal="center" vertical="top" wrapText="1"/>
    </xf>
    <xf numFmtId="164" fontId="12" fillId="0" borderId="58" xfId="0" applyNumberFormat="1" applyFont="1" applyBorder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2" fontId="11" fillId="0" borderId="0" xfId="0" applyNumberFormat="1" applyFont="1" applyAlignment="1">
      <alignment horizontal="center" wrapText="1"/>
    </xf>
    <xf numFmtId="0" fontId="11" fillId="3" borderId="33" xfId="0" applyFont="1" applyFill="1" applyBorder="1" applyAlignment="1">
      <alignment horizontal="center" wrapText="1"/>
    </xf>
    <xf numFmtId="0" fontId="15" fillId="0" borderId="0" xfId="0" applyFont="1"/>
    <xf numFmtId="168" fontId="2" fillId="0" borderId="0" xfId="0" applyNumberFormat="1" applyFont="1"/>
    <xf numFmtId="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/>
    </xf>
    <xf numFmtId="164" fontId="3" fillId="0" borderId="17" xfId="0" applyNumberFormat="1" applyFont="1" applyBorder="1" applyAlignment="1">
      <alignment vertical="top" wrapText="1"/>
    </xf>
    <xf numFmtId="164" fontId="3" fillId="0" borderId="17" xfId="0" applyNumberFormat="1" applyFont="1" applyBorder="1" applyAlignment="1">
      <alignment horizontal="left" vertical="top" wrapText="1"/>
    </xf>
    <xf numFmtId="0" fontId="0" fillId="0" borderId="33" xfId="0" applyBorder="1"/>
    <xf numFmtId="0" fontId="2" fillId="0" borderId="33" xfId="0" applyFont="1" applyBorder="1"/>
    <xf numFmtId="164" fontId="3" fillId="0" borderId="61" xfId="0" applyNumberFormat="1" applyFont="1" applyBorder="1" applyAlignment="1">
      <alignment horizontal="center" vertical="top" wrapText="1"/>
    </xf>
    <xf numFmtId="164" fontId="3" fillId="0" borderId="27" xfId="0" applyNumberFormat="1" applyFont="1" applyBorder="1" applyAlignment="1">
      <alignment horizontal="left" vertical="top" wrapText="1"/>
    </xf>
    <xf numFmtId="164" fontId="3" fillId="0" borderId="60" xfId="0" applyNumberFormat="1" applyFont="1" applyBorder="1" applyAlignment="1">
      <alignment vertical="top" wrapText="1"/>
    </xf>
    <xf numFmtId="164" fontId="3" fillId="0" borderId="60" xfId="0" applyNumberFormat="1" applyFont="1" applyBorder="1" applyAlignment="1">
      <alignment horizontal="center" vertical="top" wrapText="1"/>
    </xf>
    <xf numFmtId="164" fontId="3" fillId="0" borderId="60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/>
    </xf>
    <xf numFmtId="0" fontId="7" fillId="0" borderId="7" xfId="0" applyFont="1" applyBorder="1"/>
    <xf numFmtId="0" fontId="6" fillId="0" borderId="0" xfId="0" applyFont="1" applyAlignment="1">
      <alignment horizontal="center" vertical="center"/>
    </xf>
    <xf numFmtId="0" fontId="0" fillId="0" borderId="0" xfId="0"/>
    <xf numFmtId="0" fontId="2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37" xfId="0" applyFont="1" applyBorder="1" applyAlignment="1">
      <alignment horizontal="center" vertical="top"/>
    </xf>
    <xf numFmtId="0" fontId="7" fillId="0" borderId="41" xfId="0" applyFont="1" applyBorder="1"/>
    <xf numFmtId="0" fontId="3" fillId="0" borderId="34" xfId="0" applyFont="1" applyBorder="1" applyAlignment="1">
      <alignment horizontal="center" vertical="top" wrapText="1"/>
    </xf>
    <xf numFmtId="0" fontId="7" fillId="0" borderId="38" xfId="0" applyFont="1" applyBorder="1"/>
    <xf numFmtId="0" fontId="6" fillId="0" borderId="35" xfId="0" applyFont="1" applyBorder="1" applyAlignment="1">
      <alignment horizontal="center" vertical="center"/>
    </xf>
    <xf numFmtId="0" fontId="7" fillId="0" borderId="39" xfId="0" applyFont="1" applyBorder="1"/>
    <xf numFmtId="0" fontId="2" fillId="0" borderId="5" xfId="0" applyFont="1" applyBorder="1" applyAlignment="1">
      <alignment horizontal="center"/>
    </xf>
    <xf numFmtId="0" fontId="7" fillId="0" borderId="36" xfId="0" applyFont="1" applyBorder="1"/>
    <xf numFmtId="0" fontId="2" fillId="0" borderId="0" xfId="0" applyFont="1" applyAlignment="1">
      <alignment horizontal="left" vertical="top" wrapText="1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1"/>
  <c:style val="2"/>
  <c:chart>
    <c:title>
      <c:tx>
        <c:rich>
          <a:bodyPr/>
          <a:lstStyle/>
          <a:p>
            <a:pPr lvl="0">
              <a:defRPr sz="1100" b="1" i="0">
                <a:solidFill>
                  <a:srgbClr val="000000"/>
                </a:solidFill>
                <a:latin typeface="Arial Cyr"/>
              </a:defRPr>
            </a:pPr>
            <a:r>
              <a:rPr lang="ru-RU" sz="1100" b="1" i="0">
                <a:solidFill>
                  <a:srgbClr val="000000"/>
                </a:solidFill>
                <a:latin typeface="Arial Cyr"/>
              </a:rPr>
              <a:t>График движения денежных средств</a:t>
            </a:r>
          </a:p>
        </c:rich>
      </c:tx>
      <c:layout>
        <c:manualLayout>
          <c:xMode val="edge"/>
          <c:yMode val="edge"/>
          <c:x val="0.34642531551457423"/>
          <c:y val="2.7444276844812699E-2"/>
        </c:manualLayout>
      </c:layout>
      <c:overlay val="0"/>
    </c:title>
    <c:autoTitleDeleted val="0"/>
    <c:plotArea>
      <c:layout>
        <c:manualLayout>
          <c:xMode val="edge"/>
          <c:yMode val="edge"/>
          <c:x val="9.7683882572423539E-2"/>
          <c:y val="0.13379084961846191"/>
          <c:w val="0.88821839617399545"/>
          <c:h val="0.74785654402114599"/>
        </c:manualLayout>
      </c:layout>
      <c:lineChart>
        <c:grouping val="standard"/>
        <c:varyColors val="1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  <a:prstDash val="solid"/>
            </a:ln>
          </c:spPr>
          <c:marker>
            <c:symbol val="none"/>
          </c:marker>
          <c:val>
            <c:numRef>
              <c:f>'Движение денежных средств'!$C$2:$O$2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09-49C4-8A24-765213BBEADA}"/>
            </c:ext>
          </c:extLst>
        </c:ser>
        <c:ser>
          <c:idx val="1"/>
          <c:order val="1"/>
          <c:spPr>
            <a:ln w="38100" cmpd="sng">
              <a:solidFill>
                <a:srgbClr val="0000FF">
                  <a:alpha val="100000"/>
                </a:srgbClr>
              </a:solidFill>
              <a:prstDash val="solid"/>
            </a:ln>
          </c:spPr>
          <c:marker>
            <c:symbol val="none"/>
          </c:marker>
          <c:val>
            <c:numRef>
              <c:f>'Движение денежных средств'!$C$28:$O$28</c:f>
              <c:numCache>
                <c:formatCode>_-* #\ ##0_р_._-;\-* #\ ##0_р_._-;_-* "-"_р_._-;_-@</c:formatCode>
                <c:ptCount val="13"/>
                <c:pt idx="0">
                  <c:v>172038</c:v>
                </c:pt>
                <c:pt idx="1">
                  <c:v>1212712.2799999993</c:v>
                </c:pt>
                <c:pt idx="2">
                  <c:v>3251786.5599999987</c:v>
                </c:pt>
                <c:pt idx="3">
                  <c:v>4936936.839999998</c:v>
                </c:pt>
                <c:pt idx="4">
                  <c:v>9212811.1199999973</c:v>
                </c:pt>
                <c:pt idx="5">
                  <c:v>13488685.399999997</c:v>
                </c:pt>
                <c:pt idx="6">
                  <c:v>13549555.679999998</c:v>
                </c:pt>
                <c:pt idx="7">
                  <c:v>17979029.960000001</c:v>
                </c:pt>
                <c:pt idx="8">
                  <c:v>22408504.240000002</c:v>
                </c:pt>
                <c:pt idx="9">
                  <c:v>24312934.520000003</c:v>
                </c:pt>
                <c:pt idx="10">
                  <c:v>28742408.800000004</c:v>
                </c:pt>
                <c:pt idx="11">
                  <c:v>33171883.080000006</c:v>
                </c:pt>
                <c:pt idx="12">
                  <c:v>34157713.360000007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09-49C4-8A24-765213BBE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0663752"/>
        <c:axId val="1919234909"/>
      </c:lineChart>
      <c:catAx>
        <c:axId val="1060663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900" b="1" i="0">
                    <a:solidFill>
                      <a:srgbClr val="000000"/>
                    </a:solidFill>
                    <a:latin typeface="Arial Cyr"/>
                  </a:defRPr>
                </a:pPr>
                <a:r>
                  <a:rPr lang="ru-RU" sz="900" b="1" i="0">
                    <a:solidFill>
                      <a:srgbClr val="000000"/>
                    </a:solidFill>
                    <a:latin typeface="Arial Cyr"/>
                  </a:rPr>
                  <a:t>период</a:t>
                </a:r>
              </a:p>
            </c:rich>
          </c:tx>
          <c:layout>
            <c:manualLayout>
              <c:xMode val="edge"/>
              <c:yMode val="edge"/>
              <c:x val="0.51560977192866853"/>
              <c:y val="0.9348206800264324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Arial Cyr"/>
              </a:defRPr>
            </a:pPr>
            <a:endParaRPr lang="ru-RU"/>
          </a:p>
        </c:txPr>
        <c:crossAx val="1919234909"/>
        <c:crosses val="autoZero"/>
        <c:auto val="1"/>
        <c:lblAlgn val="ctr"/>
        <c:lblOffset val="100"/>
        <c:noMultiLvlLbl val="1"/>
      </c:catAx>
      <c:valAx>
        <c:axId val="1919234909"/>
        <c:scaling>
          <c:orientation val="minMax"/>
          <c:max val="1600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900" b="1" i="0">
                    <a:solidFill>
                      <a:srgbClr val="000000"/>
                    </a:solidFill>
                    <a:latin typeface="Arial Cyr"/>
                  </a:defRPr>
                </a:pPr>
                <a:r>
                  <a:rPr lang="ru-RU" sz="900" b="1" i="0">
                    <a:solidFill>
                      <a:srgbClr val="000000"/>
                    </a:solidFill>
                    <a:latin typeface="Arial Cyr"/>
                  </a:rPr>
                  <a:t>руб.</a:t>
                </a:r>
              </a:p>
            </c:rich>
          </c:tx>
          <c:layout>
            <c:manualLayout>
              <c:xMode val="edge"/>
              <c:yMode val="edge"/>
              <c:x val="1.6112805372770891E-2"/>
              <c:y val="0.4819901120870230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Arial Cyr"/>
              </a:defRPr>
            </a:pPr>
            <a:endParaRPr lang="ru-RU"/>
          </a:p>
        </c:txPr>
        <c:crossAx val="1060663752"/>
        <c:crosses val="autoZero"/>
        <c:crossBetween val="between"/>
        <c:majorUnit val="20000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658600" cy="83439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3"/>
  <sheetViews>
    <sheetView tabSelected="1" workbookViewId="0">
      <selection activeCell="E4" sqref="E4:J4"/>
    </sheetView>
  </sheetViews>
  <sheetFormatPr defaultColWidth="14.42578125" defaultRowHeight="15" customHeight="1"/>
  <cols>
    <col min="1" max="1" width="35.28515625" customWidth="1"/>
    <col min="2" max="2" width="15.7109375" customWidth="1"/>
    <col min="3" max="3" width="14.42578125" customWidth="1"/>
    <col min="4" max="4" width="14.85546875" customWidth="1"/>
    <col min="5" max="14" width="15.7109375" customWidth="1"/>
    <col min="15" max="15" width="8.7109375" customWidth="1"/>
  </cols>
  <sheetData>
    <row r="1" spans="1:15" ht="23.25" customHeight="1">
      <c r="A1" s="1" t="s">
        <v>0</v>
      </c>
      <c r="B1" s="1"/>
      <c r="C1" s="2"/>
      <c r="D1" s="2"/>
      <c r="E1" s="2" t="s">
        <v>1</v>
      </c>
      <c r="F1" s="2"/>
      <c r="G1" s="148" t="s">
        <v>101</v>
      </c>
      <c r="H1" s="142"/>
      <c r="I1" s="3"/>
      <c r="J1" s="3"/>
      <c r="K1" s="4"/>
      <c r="L1" s="4"/>
      <c r="M1" s="4"/>
      <c r="N1" s="4"/>
      <c r="O1" s="5"/>
    </row>
    <row r="2" spans="1:15" ht="12.75" customHeight="1">
      <c r="A2" s="6" t="s">
        <v>2</v>
      </c>
      <c r="B2" t="s">
        <v>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12.75" customHeight="1">
      <c r="A3" s="6" t="s">
        <v>4</v>
      </c>
      <c r="B3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5" ht="12.75" customHeight="1">
      <c r="A4" s="6"/>
      <c r="B4" s="8"/>
      <c r="C4" s="7"/>
      <c r="D4" s="7"/>
      <c r="E4" s="158"/>
      <c r="F4" s="159"/>
      <c r="G4" s="159"/>
      <c r="H4" s="159"/>
      <c r="I4" s="159"/>
      <c r="J4" s="159"/>
      <c r="K4" s="7"/>
      <c r="L4" s="7"/>
      <c r="M4" s="7"/>
      <c r="N4" s="7"/>
    </row>
    <row r="5" spans="1:15" ht="12.75" customHeight="1">
      <c r="A5" s="6" t="s">
        <v>6</v>
      </c>
      <c r="B5" t="s">
        <v>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7.5" customHeight="1">
      <c r="C6" s="7"/>
      <c r="D6" s="7"/>
      <c r="E6" s="9"/>
      <c r="F6" s="7"/>
      <c r="G6" s="7"/>
      <c r="H6" s="7"/>
      <c r="I6" s="7"/>
      <c r="J6" s="7"/>
      <c r="K6" s="7"/>
      <c r="L6" s="7"/>
      <c r="M6" s="7"/>
      <c r="N6" s="7"/>
    </row>
    <row r="7" spans="1:15" ht="14.25" customHeight="1">
      <c r="A7" s="139" t="s">
        <v>8</v>
      </c>
      <c r="B7" s="143" t="s">
        <v>9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5"/>
    </row>
    <row r="8" spans="1:15" ht="12.75" customHeight="1">
      <c r="A8" s="140"/>
      <c r="B8" s="10">
        <v>0</v>
      </c>
      <c r="C8" s="11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2">
        <v>11</v>
      </c>
      <c r="N8" s="13">
        <v>12</v>
      </c>
      <c r="O8" s="14"/>
    </row>
    <row r="9" spans="1:15" ht="13.5" customHeight="1">
      <c r="A9" s="15" t="s">
        <v>10</v>
      </c>
      <c r="B9" s="16">
        <v>12000000</v>
      </c>
      <c r="C9" s="17">
        <f t="shared" ref="C9:N9" si="0">SUM(C11:C14)</f>
        <v>0</v>
      </c>
      <c r="D9" s="17">
        <f t="shared" si="0"/>
        <v>0</v>
      </c>
      <c r="E9" s="17">
        <f t="shared" si="0"/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8">
        <f t="shared" si="0"/>
        <v>0</v>
      </c>
    </row>
    <row r="10" spans="1:15" ht="13.5" customHeight="1">
      <c r="A10" s="19" t="s">
        <v>11</v>
      </c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5" ht="13.5" customHeight="1">
      <c r="A11" s="19" t="s">
        <v>12</v>
      </c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2"/>
    </row>
    <row r="12" spans="1:15" ht="13.5" customHeight="1">
      <c r="A12" s="19" t="s">
        <v>13</v>
      </c>
      <c r="B12" s="20">
        <v>12000000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/>
    </row>
    <row r="13" spans="1:15" ht="13.5" customHeight="1">
      <c r="A13" s="19" t="s">
        <v>14</v>
      </c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</row>
    <row r="14" spans="1:15" ht="13.5" customHeight="1">
      <c r="A14" s="19" t="s">
        <v>15</v>
      </c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/>
    </row>
    <row r="15" spans="1:15" ht="3" customHeight="1">
      <c r="A15" s="23"/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6"/>
      <c r="O15" s="14"/>
    </row>
    <row r="16" spans="1:15" ht="12.75" customHeight="1">
      <c r="A16" s="15" t="s">
        <v>16</v>
      </c>
      <c r="B16" s="20"/>
      <c r="C16" s="21">
        <v>5568000</v>
      </c>
      <c r="D16" s="21">
        <v>6566400</v>
      </c>
      <c r="E16" s="21">
        <v>8803200</v>
      </c>
      <c r="F16" s="21">
        <v>8803200</v>
      </c>
      <c r="G16" s="21">
        <v>8803200</v>
      </c>
      <c r="H16" s="21">
        <v>7814400</v>
      </c>
      <c r="I16" s="21">
        <v>8956800</v>
      </c>
      <c r="J16" s="21">
        <v>8956800</v>
      </c>
      <c r="K16" s="21">
        <v>10252800</v>
      </c>
      <c r="L16" s="21">
        <v>8956800</v>
      </c>
      <c r="M16" s="21">
        <v>8956800</v>
      </c>
      <c r="N16" s="21">
        <v>8956800</v>
      </c>
      <c r="O16" s="14"/>
    </row>
    <row r="17" spans="1:15" ht="3" customHeight="1">
      <c r="A17" s="23"/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6"/>
      <c r="O17" s="14"/>
    </row>
    <row r="18" spans="1:15" ht="12.75" customHeight="1">
      <c r="A18" s="27" t="s">
        <v>17</v>
      </c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</row>
    <row r="19" spans="1:15" ht="13.5" customHeight="1">
      <c r="A19" s="27" t="s">
        <v>18</v>
      </c>
      <c r="B19" s="20">
        <f>SUM(B20:B24)</f>
        <v>4883129</v>
      </c>
      <c r="C19" s="21">
        <f t="shared" ref="C19:N19" si="1">SUM(C20:C22)</f>
        <v>0</v>
      </c>
      <c r="D19" s="21">
        <f t="shared" si="1"/>
        <v>0</v>
      </c>
      <c r="E19" s="21">
        <f t="shared" si="1"/>
        <v>32000</v>
      </c>
      <c r="F19" s="21">
        <f t="shared" si="1"/>
        <v>0</v>
      </c>
      <c r="G19" s="21">
        <f t="shared" si="1"/>
        <v>0</v>
      </c>
      <c r="H19" s="21">
        <f t="shared" si="1"/>
        <v>0</v>
      </c>
      <c r="I19" s="21">
        <f t="shared" si="1"/>
        <v>0</v>
      </c>
      <c r="J19" s="21">
        <f t="shared" si="1"/>
        <v>0</v>
      </c>
      <c r="K19" s="21">
        <f t="shared" si="1"/>
        <v>53000</v>
      </c>
      <c r="L19" s="21">
        <f t="shared" si="1"/>
        <v>0</v>
      </c>
      <c r="M19" s="21">
        <f t="shared" si="1"/>
        <v>0</v>
      </c>
      <c r="N19" s="22">
        <f t="shared" si="1"/>
        <v>0</v>
      </c>
    </row>
    <row r="20" spans="1:15" ht="13.5" customHeight="1">
      <c r="A20" s="19" t="s">
        <v>19</v>
      </c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2"/>
    </row>
    <row r="21" spans="1:15" ht="13.5" customHeight="1">
      <c r="A21" s="27" t="s">
        <v>20</v>
      </c>
      <c r="B21" s="20">
        <v>2500000</v>
      </c>
      <c r="C21" s="21"/>
      <c r="D21" s="21"/>
      <c r="E21" s="21">
        <v>32000</v>
      </c>
      <c r="F21" s="21"/>
      <c r="G21" s="21"/>
      <c r="H21" s="21"/>
      <c r="I21" s="21"/>
      <c r="J21" s="21"/>
      <c r="K21" s="21">
        <v>53000</v>
      </c>
      <c r="L21" s="21"/>
      <c r="M21" s="21"/>
      <c r="N21" s="22"/>
    </row>
    <row r="22" spans="1:15" ht="13.5" customHeight="1">
      <c r="A22" s="27" t="s">
        <v>21</v>
      </c>
      <c r="B22" s="20">
        <v>1500000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134"/>
    </row>
    <row r="23" spans="1:15" ht="12.75" customHeight="1">
      <c r="A23" s="27" t="s">
        <v>22</v>
      </c>
      <c r="B23" s="28">
        <v>385699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130"/>
      <c r="N23" s="136"/>
      <c r="O23" s="132"/>
    </row>
    <row r="24" spans="1:15" ht="13.5" customHeight="1">
      <c r="A24" s="27" t="s">
        <v>23</v>
      </c>
      <c r="B24" s="28">
        <v>497430</v>
      </c>
      <c r="C24" s="28">
        <v>994860</v>
      </c>
      <c r="D24" s="28">
        <v>994860</v>
      </c>
      <c r="E24" s="28">
        <v>994860</v>
      </c>
      <c r="F24" s="28">
        <v>994860</v>
      </c>
      <c r="G24" s="28">
        <v>994860</v>
      </c>
      <c r="H24" s="28">
        <v>994860</v>
      </c>
      <c r="I24" s="28">
        <v>994860</v>
      </c>
      <c r="J24" s="28">
        <v>994860</v>
      </c>
      <c r="K24" s="28">
        <v>994860</v>
      </c>
      <c r="L24" s="28">
        <v>994860</v>
      </c>
      <c r="M24" s="28">
        <v>994860</v>
      </c>
      <c r="N24" s="136">
        <v>994860</v>
      </c>
      <c r="O24" s="132"/>
    </row>
    <row r="25" spans="1:15" ht="13.5" customHeight="1">
      <c r="A25" s="27" t="s">
        <v>24</v>
      </c>
      <c r="B25" s="20">
        <f>SUM(B26:B36)</f>
        <v>3041164</v>
      </c>
      <c r="C25" s="21">
        <f t="shared" ref="C25:N25" si="2">SUM(C26:C34)</f>
        <v>1453564</v>
      </c>
      <c r="D25" s="21">
        <f t="shared" si="2"/>
        <v>1453564</v>
      </c>
      <c r="E25" s="21">
        <f t="shared" si="2"/>
        <v>1468564</v>
      </c>
      <c r="F25" s="21">
        <f t="shared" si="2"/>
        <v>1453564</v>
      </c>
      <c r="G25" s="21">
        <f t="shared" si="2"/>
        <v>1453564</v>
      </c>
      <c r="H25" s="21">
        <f t="shared" si="2"/>
        <v>1463564</v>
      </c>
      <c r="I25" s="21">
        <f t="shared" si="2"/>
        <v>1453564</v>
      </c>
      <c r="J25" s="21">
        <f t="shared" si="2"/>
        <v>1453564</v>
      </c>
      <c r="K25" s="21">
        <f t="shared" si="2"/>
        <v>1463564</v>
      </c>
      <c r="L25" s="21">
        <f t="shared" si="2"/>
        <v>1453564</v>
      </c>
      <c r="M25" s="20">
        <f t="shared" si="2"/>
        <v>1453564</v>
      </c>
      <c r="N25" s="137">
        <f t="shared" si="2"/>
        <v>1463564</v>
      </c>
      <c r="O25" s="132"/>
    </row>
    <row r="26" spans="1:15" ht="13.5" customHeight="1">
      <c r="A26" s="19" t="s">
        <v>19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131"/>
      <c r="N26" s="138"/>
      <c r="O26" s="132"/>
    </row>
    <row r="27" spans="1:15" ht="13.5" customHeight="1">
      <c r="A27" s="27" t="s">
        <v>25</v>
      </c>
      <c r="B27" s="28">
        <v>250000</v>
      </c>
      <c r="C27" s="29"/>
      <c r="D27" s="29"/>
      <c r="E27" s="29">
        <v>15000</v>
      </c>
      <c r="F27" s="29"/>
      <c r="G27" s="29"/>
      <c r="H27" s="29">
        <v>10000</v>
      </c>
      <c r="I27" s="29"/>
      <c r="J27" s="29"/>
      <c r="K27" s="29">
        <v>10000</v>
      </c>
      <c r="L27" s="29"/>
      <c r="M27" s="130"/>
      <c r="N27" s="136">
        <v>10000</v>
      </c>
      <c r="O27" s="132"/>
    </row>
    <row r="28" spans="1:15" ht="13.5" customHeight="1">
      <c r="A28" s="27" t="s">
        <v>26</v>
      </c>
      <c r="B28" s="28">
        <v>275000</v>
      </c>
      <c r="C28" s="29">
        <v>200000</v>
      </c>
      <c r="D28" s="29">
        <v>200000</v>
      </c>
      <c r="E28" s="29">
        <v>200000</v>
      </c>
      <c r="F28" s="29">
        <v>200000</v>
      </c>
      <c r="G28" s="29">
        <v>200000</v>
      </c>
      <c r="H28" s="29">
        <v>200000</v>
      </c>
      <c r="I28" s="29">
        <v>200000</v>
      </c>
      <c r="J28" s="29">
        <v>200000</v>
      </c>
      <c r="K28" s="29">
        <v>200000</v>
      </c>
      <c r="L28" s="29">
        <v>200000</v>
      </c>
      <c r="M28" s="130">
        <v>200000</v>
      </c>
      <c r="N28" s="136">
        <v>200000</v>
      </c>
      <c r="O28" s="132"/>
    </row>
    <row r="29" spans="1:15" ht="13.5" customHeight="1">
      <c r="A29" s="27" t="s">
        <v>27</v>
      </c>
      <c r="B29" s="28">
        <v>916164</v>
      </c>
      <c r="C29" s="28">
        <v>916164</v>
      </c>
      <c r="D29" s="28">
        <v>916164</v>
      </c>
      <c r="E29" s="28">
        <v>916164</v>
      </c>
      <c r="F29" s="28">
        <v>916164</v>
      </c>
      <c r="G29" s="28">
        <v>916164</v>
      </c>
      <c r="H29" s="28">
        <v>916164</v>
      </c>
      <c r="I29" s="28">
        <v>916164</v>
      </c>
      <c r="J29" s="28">
        <v>916164</v>
      </c>
      <c r="K29" s="28">
        <v>916164</v>
      </c>
      <c r="L29" s="28">
        <v>916164</v>
      </c>
      <c r="M29" s="28">
        <v>916164</v>
      </c>
      <c r="N29" s="136">
        <v>916164</v>
      </c>
      <c r="O29" s="133"/>
    </row>
    <row r="30" spans="1:15" ht="13.5" customHeight="1">
      <c r="A30" s="27" t="s">
        <v>28</v>
      </c>
      <c r="B30" s="28">
        <v>70000</v>
      </c>
      <c r="C30" s="21">
        <v>45000</v>
      </c>
      <c r="D30" s="21">
        <v>45000</v>
      </c>
      <c r="E30" s="21">
        <v>45000</v>
      </c>
      <c r="F30" s="21">
        <v>45000</v>
      </c>
      <c r="G30" s="21">
        <v>45000</v>
      </c>
      <c r="H30" s="21">
        <v>45000</v>
      </c>
      <c r="I30" s="21">
        <v>45000</v>
      </c>
      <c r="J30" s="21">
        <v>45000</v>
      </c>
      <c r="K30" s="21">
        <v>45000</v>
      </c>
      <c r="L30" s="21">
        <v>45000</v>
      </c>
      <c r="M30" s="20">
        <v>45000</v>
      </c>
      <c r="N30" s="137">
        <v>45000</v>
      </c>
      <c r="O30" s="132"/>
    </row>
    <row r="31" spans="1:15" ht="13.5" customHeight="1">
      <c r="A31" s="27" t="s">
        <v>29</v>
      </c>
      <c r="B31" s="28">
        <v>550000</v>
      </c>
      <c r="C31" s="21">
        <v>125000</v>
      </c>
      <c r="D31" s="21">
        <v>125000</v>
      </c>
      <c r="E31" s="21">
        <v>125000</v>
      </c>
      <c r="F31" s="21">
        <v>125000</v>
      </c>
      <c r="G31" s="21">
        <v>125000</v>
      </c>
      <c r="H31" s="21">
        <v>125000</v>
      </c>
      <c r="I31" s="21">
        <v>125000</v>
      </c>
      <c r="J31" s="21">
        <v>125000</v>
      </c>
      <c r="K31" s="21">
        <v>125000</v>
      </c>
      <c r="L31" s="21">
        <v>125000</v>
      </c>
      <c r="M31" s="20">
        <v>125000</v>
      </c>
      <c r="N31" s="137">
        <v>125000</v>
      </c>
      <c r="O31" s="74"/>
    </row>
    <row r="32" spans="1:15" ht="13.5" customHeight="1">
      <c r="A32" s="27" t="s">
        <v>30</v>
      </c>
      <c r="B32" s="28">
        <v>65000</v>
      </c>
      <c r="C32" s="28">
        <v>65000</v>
      </c>
      <c r="D32" s="28">
        <v>65000</v>
      </c>
      <c r="E32" s="28">
        <v>65000</v>
      </c>
      <c r="F32" s="28">
        <v>65000</v>
      </c>
      <c r="G32" s="28">
        <v>65000</v>
      </c>
      <c r="H32" s="28">
        <v>65000</v>
      </c>
      <c r="I32" s="28">
        <v>65000</v>
      </c>
      <c r="J32" s="28">
        <v>65000</v>
      </c>
      <c r="K32" s="28">
        <v>65000</v>
      </c>
      <c r="L32" s="28">
        <v>65000</v>
      </c>
      <c r="M32" s="28">
        <v>65000</v>
      </c>
      <c r="N32" s="136">
        <v>65000</v>
      </c>
      <c r="O32" s="132"/>
    </row>
    <row r="33" spans="1:15" ht="13.5" customHeight="1">
      <c r="A33" s="27" t="s">
        <v>31</v>
      </c>
      <c r="B33" s="28">
        <v>0</v>
      </c>
      <c r="C33" s="21">
        <v>2400</v>
      </c>
      <c r="D33" s="21">
        <v>2400</v>
      </c>
      <c r="E33" s="21">
        <v>2400</v>
      </c>
      <c r="F33" s="21">
        <v>2400</v>
      </c>
      <c r="G33" s="21">
        <v>2400</v>
      </c>
      <c r="H33" s="21">
        <v>2400</v>
      </c>
      <c r="I33" s="21">
        <v>2400</v>
      </c>
      <c r="J33" s="21">
        <v>2400</v>
      </c>
      <c r="K33" s="21">
        <v>2400</v>
      </c>
      <c r="L33" s="21">
        <v>2400</v>
      </c>
      <c r="M33" s="20">
        <v>2400</v>
      </c>
      <c r="N33" s="137">
        <v>2400</v>
      </c>
      <c r="O33" s="132"/>
    </row>
    <row r="34" spans="1:15" ht="13.5" customHeight="1">
      <c r="A34" s="27" t="s">
        <v>32</v>
      </c>
      <c r="B34" s="28">
        <v>100000</v>
      </c>
      <c r="C34" s="28">
        <v>100000</v>
      </c>
      <c r="D34" s="28">
        <v>100000</v>
      </c>
      <c r="E34" s="28">
        <v>100000</v>
      </c>
      <c r="F34" s="28">
        <v>100000</v>
      </c>
      <c r="G34" s="28">
        <v>100000</v>
      </c>
      <c r="H34" s="28">
        <v>100000</v>
      </c>
      <c r="I34" s="28">
        <v>100000</v>
      </c>
      <c r="J34" s="28">
        <v>100000</v>
      </c>
      <c r="K34" s="28">
        <v>100000</v>
      </c>
      <c r="L34" s="28">
        <v>100000</v>
      </c>
      <c r="M34" s="28">
        <v>100000</v>
      </c>
      <c r="N34" s="136">
        <v>100000</v>
      </c>
      <c r="O34" s="132"/>
    </row>
    <row r="35" spans="1:15" ht="13.5" customHeight="1">
      <c r="A35" s="27" t="s">
        <v>33</v>
      </c>
      <c r="B35" s="28">
        <v>315000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0"/>
      <c r="N35" s="137"/>
      <c r="O35" s="132"/>
    </row>
    <row r="36" spans="1:15" ht="13.5" customHeight="1">
      <c r="A36" s="27" t="s">
        <v>34</v>
      </c>
      <c r="B36" s="21">
        <v>500000</v>
      </c>
      <c r="C36" s="21">
        <v>120000</v>
      </c>
      <c r="D36" s="21">
        <v>120000</v>
      </c>
      <c r="E36" s="21">
        <v>120000</v>
      </c>
      <c r="F36" s="21">
        <v>120000</v>
      </c>
      <c r="G36" s="21">
        <v>120000</v>
      </c>
      <c r="H36" s="21">
        <v>120000</v>
      </c>
      <c r="I36" s="21">
        <v>120000</v>
      </c>
      <c r="J36" s="21">
        <v>120000</v>
      </c>
      <c r="K36" s="21">
        <v>250000</v>
      </c>
      <c r="L36" s="21">
        <v>120000</v>
      </c>
      <c r="M36" s="20">
        <v>120000</v>
      </c>
      <c r="N36" s="137">
        <v>120000</v>
      </c>
      <c r="O36" s="132"/>
    </row>
    <row r="37" spans="1:15" ht="13.5" customHeight="1">
      <c r="A37" s="27" t="s">
        <v>35</v>
      </c>
      <c r="B37" s="20">
        <f t="shared" ref="B37:N37" si="3">SUM(B38:B40)</f>
        <v>0</v>
      </c>
      <c r="C37" s="21">
        <f t="shared" si="3"/>
        <v>0</v>
      </c>
      <c r="D37" s="21">
        <f t="shared" si="3"/>
        <v>0</v>
      </c>
      <c r="E37" s="21">
        <f t="shared" si="3"/>
        <v>0</v>
      </c>
      <c r="F37" s="21">
        <f t="shared" si="3"/>
        <v>0</v>
      </c>
      <c r="G37" s="21">
        <f t="shared" si="3"/>
        <v>0</v>
      </c>
      <c r="H37" s="21">
        <f t="shared" si="3"/>
        <v>0</v>
      </c>
      <c r="I37" s="21">
        <f t="shared" si="3"/>
        <v>0</v>
      </c>
      <c r="J37" s="21">
        <f t="shared" si="3"/>
        <v>0</v>
      </c>
      <c r="K37" s="21">
        <f t="shared" si="3"/>
        <v>0</v>
      </c>
      <c r="L37" s="21">
        <f t="shared" si="3"/>
        <v>0</v>
      </c>
      <c r="M37" s="20">
        <f t="shared" si="3"/>
        <v>0</v>
      </c>
      <c r="N37" s="137">
        <f t="shared" si="3"/>
        <v>0</v>
      </c>
      <c r="O37" s="132"/>
    </row>
    <row r="38" spans="1:15" ht="13.5" customHeight="1">
      <c r="A38" s="19" t="s">
        <v>19</v>
      </c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135"/>
    </row>
    <row r="39" spans="1:15" ht="13.5" customHeight="1">
      <c r="A39" s="27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30"/>
    </row>
    <row r="40" spans="1:15" ht="13.5" customHeight="1">
      <c r="A40" s="27"/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30"/>
    </row>
    <row r="41" spans="1:15" ht="13.5" customHeight="1">
      <c r="A41" s="27" t="s">
        <v>36</v>
      </c>
      <c r="B41" s="33">
        <f t="shared" ref="B41:N41" si="4">SUM(B42:B43)</f>
        <v>604376</v>
      </c>
      <c r="C41" s="29">
        <f t="shared" si="4"/>
        <v>604376</v>
      </c>
      <c r="D41" s="29">
        <f t="shared" si="4"/>
        <v>604376</v>
      </c>
      <c r="E41" s="29">
        <f t="shared" si="4"/>
        <v>604376</v>
      </c>
      <c r="F41" s="29">
        <f t="shared" si="4"/>
        <v>604376</v>
      </c>
      <c r="G41" s="29">
        <f t="shared" si="4"/>
        <v>604376</v>
      </c>
      <c r="H41" s="29">
        <f t="shared" si="4"/>
        <v>604376</v>
      </c>
      <c r="I41" s="29">
        <f t="shared" si="4"/>
        <v>604376</v>
      </c>
      <c r="J41" s="29">
        <f t="shared" si="4"/>
        <v>604376</v>
      </c>
      <c r="K41" s="29">
        <f t="shared" si="4"/>
        <v>604376</v>
      </c>
      <c r="L41" s="29">
        <f t="shared" si="4"/>
        <v>604376</v>
      </c>
      <c r="M41" s="29">
        <f t="shared" si="4"/>
        <v>604376</v>
      </c>
      <c r="N41" s="30">
        <f t="shared" si="4"/>
        <v>604376</v>
      </c>
    </row>
    <row r="42" spans="1:15" ht="13.5" customHeight="1">
      <c r="A42" s="19" t="s">
        <v>37</v>
      </c>
      <c r="B42" s="34">
        <v>333333</v>
      </c>
      <c r="C42" s="34">
        <v>333333</v>
      </c>
      <c r="D42" s="34">
        <v>333333</v>
      </c>
      <c r="E42" s="34">
        <v>333333</v>
      </c>
      <c r="F42" s="34">
        <v>333333</v>
      </c>
      <c r="G42" s="34">
        <v>333333</v>
      </c>
      <c r="H42" s="34">
        <v>333333</v>
      </c>
      <c r="I42" s="34">
        <v>333333</v>
      </c>
      <c r="J42" s="34">
        <v>333333</v>
      </c>
      <c r="K42" s="34">
        <v>333333</v>
      </c>
      <c r="L42" s="34">
        <v>333333</v>
      </c>
      <c r="M42" s="34">
        <v>333333</v>
      </c>
      <c r="N42" s="34">
        <v>333333</v>
      </c>
    </row>
    <row r="43" spans="1:15" ht="13.5" customHeight="1">
      <c r="A43" s="35" t="s">
        <v>38</v>
      </c>
      <c r="B43" s="34">
        <v>271043</v>
      </c>
      <c r="C43" s="34">
        <v>271043</v>
      </c>
      <c r="D43" s="34">
        <v>271043</v>
      </c>
      <c r="E43" s="34">
        <v>271043</v>
      </c>
      <c r="F43" s="34">
        <v>271043</v>
      </c>
      <c r="G43" s="34">
        <v>271043</v>
      </c>
      <c r="H43" s="34">
        <v>271043</v>
      </c>
      <c r="I43" s="34">
        <v>271043</v>
      </c>
      <c r="J43" s="34">
        <v>271043</v>
      </c>
      <c r="K43" s="34">
        <v>271043</v>
      </c>
      <c r="L43" s="34">
        <v>271043</v>
      </c>
      <c r="M43" s="34">
        <v>271043</v>
      </c>
      <c r="N43" s="34">
        <v>271043</v>
      </c>
    </row>
    <row r="44" spans="1:15" ht="13.5" customHeight="1">
      <c r="A44" s="27" t="s">
        <v>39</v>
      </c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30"/>
    </row>
    <row r="45" spans="1:15" ht="3" customHeight="1">
      <c r="A45" s="23"/>
      <c r="B45" s="36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8"/>
      <c r="O45" s="14"/>
    </row>
    <row r="46" spans="1:15" ht="13.5" customHeight="1">
      <c r="A46" s="39"/>
      <c r="B46" s="40"/>
      <c r="C46" s="41"/>
      <c r="D46" s="41"/>
      <c r="E46" s="42"/>
      <c r="F46" s="42"/>
      <c r="G46" s="42"/>
      <c r="H46" s="42"/>
      <c r="I46" s="42"/>
      <c r="J46" s="42"/>
      <c r="K46" s="42"/>
      <c r="L46" s="42"/>
      <c r="M46" s="42"/>
      <c r="N46" s="43"/>
    </row>
    <row r="47" spans="1:15" ht="12.75" customHeight="1">
      <c r="A47" s="44"/>
      <c r="B47" s="44"/>
      <c r="C47" s="45"/>
      <c r="D47" s="45"/>
      <c r="E47" s="46"/>
      <c r="F47" s="45"/>
      <c r="G47" s="45"/>
      <c r="H47" s="45"/>
      <c r="I47" s="45"/>
      <c r="J47" s="45"/>
      <c r="K47" s="45"/>
      <c r="L47" s="45"/>
      <c r="M47" s="45"/>
      <c r="N47" s="45"/>
    </row>
    <row r="48" spans="1:15" ht="12.75" customHeight="1">
      <c r="A48" s="141"/>
      <c r="B48" s="47"/>
      <c r="C48" s="47"/>
      <c r="D48" s="45"/>
      <c r="E48" s="45"/>
      <c r="F48" s="48" t="s">
        <v>40</v>
      </c>
      <c r="G48" s="45"/>
      <c r="H48" s="45"/>
      <c r="I48" s="45"/>
      <c r="J48" s="45"/>
      <c r="K48" s="45"/>
      <c r="L48" s="45"/>
      <c r="M48" s="45"/>
      <c r="N48" s="45"/>
    </row>
    <row r="49" spans="1:14" ht="12.75" customHeight="1">
      <c r="A49" s="142"/>
      <c r="B49" s="47"/>
      <c r="C49" s="47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</row>
    <row r="50" spans="1:14" ht="12.75" customHeight="1">
      <c r="A50" s="49"/>
      <c r="B50" s="50"/>
      <c r="C50" s="7"/>
      <c r="D50" s="45"/>
      <c r="E50" s="45"/>
      <c r="F50" s="51" t="s">
        <v>41</v>
      </c>
      <c r="G50" s="146" t="s">
        <v>42</v>
      </c>
      <c r="H50" s="147"/>
      <c r="I50" s="147"/>
      <c r="J50" s="147"/>
      <c r="K50" s="147"/>
      <c r="L50" s="147"/>
      <c r="M50" s="147"/>
      <c r="N50" s="45"/>
    </row>
    <row r="51" spans="1:14" ht="12.75" customHeight="1">
      <c r="A51" s="49"/>
      <c r="B51" s="50"/>
      <c r="C51" s="7"/>
      <c r="D51" s="45"/>
      <c r="E51" s="45"/>
      <c r="F51" s="51"/>
      <c r="G51" s="47"/>
      <c r="H51" s="47"/>
      <c r="I51" s="47"/>
      <c r="J51" s="47"/>
      <c r="K51" s="47"/>
      <c r="L51" s="47"/>
      <c r="M51" s="47"/>
      <c r="N51" s="45"/>
    </row>
    <row r="52" spans="1:14" ht="12.75" customHeight="1">
      <c r="A52" s="49"/>
      <c r="B52" s="50"/>
      <c r="C52" s="7"/>
      <c r="D52" s="45"/>
      <c r="E52" s="45"/>
      <c r="F52" s="51"/>
      <c r="G52" s="45"/>
      <c r="H52" s="45"/>
      <c r="I52" s="45"/>
      <c r="J52" s="45"/>
      <c r="K52" s="45"/>
      <c r="L52" s="45"/>
      <c r="M52" s="45"/>
      <c r="N52" s="45"/>
    </row>
    <row r="53" spans="1:14" ht="12.75" customHeight="1">
      <c r="A53" s="49"/>
      <c r="B53" s="50"/>
      <c r="C53" s="7"/>
      <c r="D53" s="45"/>
      <c r="E53" s="45"/>
      <c r="F53" s="52" t="s">
        <v>43</v>
      </c>
      <c r="G53" s="53" t="s">
        <v>44</v>
      </c>
      <c r="H53" s="53"/>
      <c r="I53" s="53"/>
      <c r="J53" s="45"/>
      <c r="K53" s="45"/>
      <c r="L53" s="45"/>
      <c r="M53" s="45"/>
      <c r="N53" s="45"/>
    </row>
    <row r="54" spans="1:14" ht="12.75" customHeight="1">
      <c r="A54" s="54"/>
      <c r="B54" s="55"/>
      <c r="C54" s="55"/>
      <c r="D54" s="55"/>
      <c r="E54" s="45"/>
      <c r="F54" s="51"/>
      <c r="G54" s="45"/>
      <c r="H54" s="45"/>
      <c r="I54" s="45"/>
      <c r="J54" s="45"/>
      <c r="K54" s="45"/>
      <c r="L54" s="45"/>
      <c r="M54" s="45"/>
      <c r="N54" s="45"/>
    </row>
    <row r="55" spans="1:14" ht="12.75" customHeight="1">
      <c r="A55" s="56"/>
      <c r="B55" s="57"/>
      <c r="C55" s="58"/>
      <c r="D55" s="58"/>
      <c r="E55" s="7"/>
      <c r="F55" s="7"/>
      <c r="G55" s="45"/>
      <c r="H55" s="45"/>
      <c r="I55" s="45"/>
      <c r="J55" s="45"/>
      <c r="K55" s="45"/>
      <c r="L55" s="45"/>
      <c r="M55" s="45"/>
      <c r="N55" s="45"/>
    </row>
    <row r="56" spans="1:14" ht="12.75" customHeight="1">
      <c r="A56" s="56"/>
      <c r="B56" s="59"/>
      <c r="C56" s="60"/>
      <c r="D56" s="61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4" ht="12.75" customHeight="1">
      <c r="A57" s="62"/>
      <c r="B57" s="63"/>
      <c r="C57" s="64"/>
      <c r="D57" s="64"/>
      <c r="E57" s="62"/>
      <c r="F57" s="64"/>
      <c r="G57" s="64"/>
      <c r="H57" s="64"/>
      <c r="I57" s="64"/>
      <c r="J57" s="45"/>
      <c r="K57" s="45"/>
      <c r="L57" s="45"/>
      <c r="M57" s="45"/>
      <c r="N57" s="45"/>
    </row>
    <row r="58" spans="1:14" ht="12.75" customHeight="1">
      <c r="C58" s="7"/>
      <c r="D58" s="7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4" ht="12.75" customHeight="1">
      <c r="A59" s="44"/>
      <c r="B59" s="44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  <row r="60" spans="1:14" ht="12.75" customHeight="1">
      <c r="A60" s="44"/>
      <c r="B60" s="44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</row>
    <row r="61" spans="1:14" ht="12.75" customHeight="1">
      <c r="A61" s="44"/>
      <c r="B61" s="44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</row>
    <row r="62" spans="1:14" ht="12.75" customHeight="1">
      <c r="A62" s="44"/>
      <c r="B62" s="44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</row>
    <row r="63" spans="1:14" ht="12.75" customHeight="1">
      <c r="A63" s="44"/>
      <c r="B63" s="44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</row>
    <row r="64" spans="1:14" ht="12.75" customHeight="1">
      <c r="A64" s="44"/>
      <c r="B64" s="44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</row>
    <row r="65" spans="1:14" ht="12.75" customHeight="1">
      <c r="A65" s="44"/>
      <c r="B65" s="44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1:14" ht="12.75" customHeight="1">
      <c r="A66" s="44"/>
      <c r="B66" s="44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1:14" ht="12.75" customHeight="1">
      <c r="A67" s="44"/>
      <c r="B67" s="44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</row>
    <row r="68" spans="1:14" ht="12.75" customHeight="1">
      <c r="A68" s="44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</row>
    <row r="69" spans="1:14" ht="12.75" customHeight="1">
      <c r="A69" s="44"/>
      <c r="B69" s="44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</row>
    <row r="70" spans="1:14" ht="12.75" customHeight="1">
      <c r="A70" s="44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</row>
    <row r="71" spans="1:14" ht="12.75" customHeight="1">
      <c r="A71" s="44"/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</row>
    <row r="72" spans="1:14" ht="12.75" customHeight="1">
      <c r="A72" s="4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</row>
    <row r="73" spans="1:14" ht="12.75" customHeight="1">
      <c r="A73" s="44"/>
      <c r="B73" s="44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</row>
    <row r="74" spans="1:14" ht="12.75" customHeight="1">
      <c r="A74" s="44"/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</row>
    <row r="75" spans="1:14" ht="12.75" customHeight="1">
      <c r="A75" s="44"/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</row>
    <row r="76" spans="1:14" ht="12.75" customHeight="1">
      <c r="A76" s="44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</row>
    <row r="77" spans="1:14" ht="12.75" customHeight="1">
      <c r="A77" s="44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</row>
    <row r="78" spans="1:14" ht="12.75" customHeight="1">
      <c r="A78" s="44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</row>
    <row r="79" spans="1:14" ht="12.75" customHeight="1">
      <c r="A79" s="44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</row>
    <row r="80" spans="1:14" ht="12.75" customHeight="1">
      <c r="A80" s="44"/>
      <c r="B80" s="44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</row>
    <row r="81" spans="1:14" ht="12.75" customHeight="1">
      <c r="A81" s="44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</row>
    <row r="82" spans="1:14" ht="12.75" customHeight="1">
      <c r="A82" s="44"/>
      <c r="B82" s="44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</row>
    <row r="83" spans="1:14" ht="12.75" customHeight="1">
      <c r="A83" s="44"/>
      <c r="B83" s="44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</row>
    <row r="84" spans="1:14" ht="12.75" customHeight="1">
      <c r="A84" s="44"/>
      <c r="B84" s="44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</row>
    <row r="85" spans="1:14" ht="12.75" customHeight="1">
      <c r="A85" s="44"/>
      <c r="B85" s="44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</row>
    <row r="86" spans="1:14" ht="12.75" customHeight="1">
      <c r="A86" s="44"/>
      <c r="B86" s="44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</row>
    <row r="87" spans="1:14" ht="12.75" customHeight="1">
      <c r="A87" s="44"/>
      <c r="B87" s="44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</row>
    <row r="88" spans="1:14" ht="12.75" customHeight="1">
      <c r="A88" s="44"/>
      <c r="B88" s="44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</row>
    <row r="89" spans="1:14" ht="12.75" customHeight="1">
      <c r="A89" s="44"/>
      <c r="B89" s="44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</row>
    <row r="90" spans="1:14" ht="12.75" customHeight="1">
      <c r="A90" s="44"/>
      <c r="B90" s="44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</row>
    <row r="91" spans="1:14" ht="12.75" customHeight="1">
      <c r="A91" s="44"/>
      <c r="B91" s="44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</row>
    <row r="92" spans="1:14" ht="12.75" customHeight="1">
      <c r="A92" s="44"/>
      <c r="B92" s="44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</row>
    <row r="93" spans="1:14" ht="12.75" customHeight="1">
      <c r="A93" s="44"/>
      <c r="B93" s="44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</row>
    <row r="94" spans="1:14" ht="12.75" customHeight="1">
      <c r="A94" s="44"/>
      <c r="B94" s="44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</row>
    <row r="95" spans="1:14" ht="12.75" customHeight="1">
      <c r="A95" s="44"/>
      <c r="B95" s="44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</row>
    <row r="96" spans="1:14" ht="12.75" customHeight="1">
      <c r="A96" s="44"/>
      <c r="B96" s="44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</row>
    <row r="97" spans="1:14" ht="12.75" customHeight="1">
      <c r="A97" s="44"/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</row>
    <row r="98" spans="1:14" ht="12.75" customHeight="1">
      <c r="A98" s="44"/>
      <c r="B98" s="44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</row>
    <row r="99" spans="1:14" ht="12.75" customHeight="1">
      <c r="A99" s="44"/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</row>
    <row r="100" spans="1:14" ht="12.75" customHeight="1">
      <c r="A100" s="44"/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</row>
    <row r="101" spans="1:14" ht="12.75" customHeight="1">
      <c r="A101" s="44"/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</row>
    <row r="102" spans="1:14" ht="12.75" customHeight="1">
      <c r="A102" s="44"/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</row>
    <row r="103" spans="1:14" ht="12.75" customHeight="1">
      <c r="A103" s="44"/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</row>
    <row r="104" spans="1:14" ht="12.75" customHeight="1">
      <c r="A104" s="44"/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</row>
    <row r="105" spans="1:14" ht="12.75" customHeight="1">
      <c r="A105" s="44"/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</row>
    <row r="106" spans="1:14" ht="12.75" customHeight="1">
      <c r="A106" s="44"/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</row>
    <row r="107" spans="1:14" ht="12.75" customHeight="1">
      <c r="A107" s="44"/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</row>
    <row r="108" spans="1:14" ht="12.75" customHeight="1">
      <c r="A108" s="44"/>
      <c r="B108" s="44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</row>
    <row r="109" spans="1:14" ht="12.75" customHeight="1">
      <c r="A109" s="44"/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</row>
    <row r="110" spans="1:14" ht="12.75" customHeight="1">
      <c r="A110" s="44"/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</row>
    <row r="111" spans="1:14" ht="12.75" customHeight="1">
      <c r="A111" s="44"/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</row>
    <row r="112" spans="1:14" ht="12.75" customHeight="1">
      <c r="A112" s="44"/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</row>
    <row r="113" spans="1:14" ht="12.75" customHeight="1">
      <c r="A113" s="44"/>
      <c r="B113" s="44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</row>
    <row r="114" spans="1:14" ht="12.75" customHeight="1">
      <c r="A114" s="44"/>
      <c r="B114" s="44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</row>
    <row r="115" spans="1:14" ht="12.75" customHeight="1">
      <c r="A115" s="44"/>
      <c r="B115" s="44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</row>
    <row r="116" spans="1:14" ht="12.75" customHeight="1">
      <c r="A116" s="44"/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</row>
    <row r="117" spans="1:14" ht="12.75" customHeight="1">
      <c r="A117" s="44"/>
      <c r="B117" s="44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</row>
    <row r="118" spans="1:14" ht="12.75" customHeight="1">
      <c r="A118" s="44"/>
      <c r="B118" s="44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</row>
    <row r="119" spans="1:14" ht="12.75" customHeight="1">
      <c r="A119" s="44"/>
      <c r="B119" s="44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</row>
    <row r="120" spans="1:14" ht="12.75" customHeight="1">
      <c r="A120" s="44"/>
      <c r="B120" s="44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</row>
    <row r="121" spans="1:14" ht="12.75" customHeight="1">
      <c r="A121" s="44"/>
      <c r="B121" s="44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</row>
    <row r="122" spans="1:14" ht="12.75" customHeight="1">
      <c r="A122" s="44"/>
      <c r="B122" s="44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</row>
    <row r="123" spans="1:14" ht="12.75" customHeight="1">
      <c r="A123" s="44"/>
      <c r="B123" s="44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</row>
    <row r="124" spans="1:14" ht="12.75" customHeight="1">
      <c r="A124" s="44"/>
      <c r="B124" s="44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</row>
    <row r="125" spans="1:14" ht="12.75" customHeight="1">
      <c r="A125" s="44"/>
      <c r="B125" s="44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</row>
    <row r="126" spans="1:14" ht="12.75" customHeight="1">
      <c r="A126" s="44"/>
      <c r="B126" s="44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</row>
    <row r="127" spans="1:14" ht="12.75" customHeight="1">
      <c r="A127" s="44"/>
      <c r="B127" s="44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</row>
    <row r="128" spans="1:14" ht="12.75" customHeight="1">
      <c r="A128" s="44"/>
      <c r="B128" s="44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</row>
    <row r="129" spans="1:14" ht="12.75" customHeight="1">
      <c r="A129" s="44"/>
      <c r="B129" s="44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</row>
    <row r="130" spans="1:14" ht="12.75" customHeight="1">
      <c r="A130" s="44"/>
      <c r="B130" s="44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</row>
    <row r="131" spans="1:14" ht="12.75" customHeight="1">
      <c r="A131" s="44"/>
      <c r="B131" s="44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</row>
    <row r="132" spans="1:14" ht="12.75" customHeight="1">
      <c r="A132" s="44"/>
      <c r="B132" s="44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</row>
    <row r="133" spans="1:14" ht="12.75" customHeight="1">
      <c r="A133" s="44"/>
      <c r="B133" s="44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</row>
    <row r="134" spans="1:14" ht="12.75" customHeight="1">
      <c r="A134" s="44"/>
      <c r="B134" s="44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</row>
    <row r="135" spans="1:14" ht="12.75" customHeight="1">
      <c r="A135" s="44"/>
      <c r="B135" s="44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</row>
    <row r="136" spans="1:14" ht="12.75" customHeight="1">
      <c r="A136" s="44"/>
      <c r="B136" s="44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</row>
    <row r="137" spans="1:14" ht="12.75" customHeight="1">
      <c r="A137" s="44"/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</row>
    <row r="138" spans="1:14" ht="12.75" customHeight="1">
      <c r="A138" s="44"/>
      <c r="B138" s="44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</row>
    <row r="139" spans="1:14" ht="12.75" customHeight="1">
      <c r="A139" s="44"/>
      <c r="B139" s="44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</row>
    <row r="140" spans="1:14" ht="12.75" customHeight="1">
      <c r="A140" s="44"/>
      <c r="B140" s="44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</row>
    <row r="141" spans="1:14" ht="12.75" customHeight="1">
      <c r="A141" s="44"/>
      <c r="B141" s="44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</row>
    <row r="142" spans="1:14" ht="12.75" customHeight="1">
      <c r="A142" s="44"/>
      <c r="B142" s="44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</row>
    <row r="143" spans="1:14" ht="12.75" customHeight="1">
      <c r="A143" s="44"/>
      <c r="B143" s="44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</row>
    <row r="144" spans="1:14" ht="12.75" customHeight="1">
      <c r="A144" s="44"/>
      <c r="B144" s="44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</row>
    <row r="145" spans="1:14" ht="12.75" customHeight="1">
      <c r="A145" s="44"/>
      <c r="B145" s="44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</row>
    <row r="146" spans="1:14" ht="12.75" customHeight="1">
      <c r="A146" s="44"/>
      <c r="B146" s="44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</row>
    <row r="147" spans="1:14" ht="12.75" customHeight="1">
      <c r="A147" s="44"/>
      <c r="B147" s="44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</row>
    <row r="148" spans="1:14" ht="12.75" customHeight="1">
      <c r="A148" s="44"/>
      <c r="B148" s="44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</row>
    <row r="149" spans="1:14" ht="12.75" customHeight="1">
      <c r="A149" s="44"/>
      <c r="B149" s="44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</row>
    <row r="150" spans="1:14" ht="12.75" customHeight="1">
      <c r="A150" s="44"/>
      <c r="B150" s="44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</row>
    <row r="151" spans="1:14" ht="12.75" customHeight="1">
      <c r="A151" s="44"/>
      <c r="B151" s="44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</row>
    <row r="152" spans="1:14" ht="12.75" customHeight="1">
      <c r="A152" s="44"/>
      <c r="B152" s="44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</row>
    <row r="153" spans="1:14" ht="12.75" customHeight="1">
      <c r="A153" s="44"/>
      <c r="B153" s="44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</row>
    <row r="154" spans="1:14" ht="12.75" customHeight="1">
      <c r="A154" s="44"/>
      <c r="B154" s="44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</row>
    <row r="155" spans="1:14" ht="12.75" customHeight="1">
      <c r="A155" s="44"/>
      <c r="B155" s="44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</row>
    <row r="156" spans="1:14" ht="12.75" customHeight="1">
      <c r="A156" s="44"/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</row>
    <row r="157" spans="1:14" ht="12.75" customHeight="1">
      <c r="A157" s="44"/>
      <c r="B157" s="44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</row>
    <row r="158" spans="1:14" ht="12.75" customHeight="1">
      <c r="A158" s="44"/>
      <c r="B158" s="44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</row>
    <row r="159" spans="1:14" ht="12.75" customHeight="1">
      <c r="A159" s="44"/>
      <c r="B159" s="44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</row>
    <row r="160" spans="1:14" ht="12.75" customHeight="1">
      <c r="A160" s="44"/>
      <c r="B160" s="44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</row>
    <row r="161" spans="1:14" ht="12.75" customHeight="1">
      <c r="A161" s="44"/>
      <c r="B161" s="44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</row>
    <row r="162" spans="1:14" ht="12.75" customHeight="1">
      <c r="A162" s="44"/>
      <c r="B162" s="44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</row>
    <row r="163" spans="1:14" ht="12.75" customHeight="1">
      <c r="A163" s="44"/>
      <c r="B163" s="44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</row>
    <row r="164" spans="1:14" ht="12.75" customHeight="1">
      <c r="A164" s="44"/>
      <c r="B164" s="44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</row>
    <row r="165" spans="1:14" ht="12.75" customHeight="1">
      <c r="A165" s="44"/>
      <c r="B165" s="44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</row>
    <row r="166" spans="1:14" ht="12.75" customHeight="1">
      <c r="A166" s="44"/>
      <c r="B166" s="44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</row>
    <row r="167" spans="1:14" ht="12.75" customHeight="1">
      <c r="A167" s="44"/>
      <c r="B167" s="44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</row>
    <row r="168" spans="1:14" ht="12.75" customHeight="1">
      <c r="A168" s="44"/>
      <c r="B168" s="44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</row>
    <row r="169" spans="1:14" ht="12.75" customHeight="1">
      <c r="A169" s="44"/>
      <c r="B169" s="44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</row>
    <row r="170" spans="1:14" ht="12.75" customHeight="1">
      <c r="A170" s="44"/>
      <c r="B170" s="44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</row>
    <row r="171" spans="1:14" ht="12.75" customHeight="1">
      <c r="A171" s="44"/>
      <c r="B171" s="44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</row>
    <row r="172" spans="1:14" ht="12.75" customHeight="1">
      <c r="A172" s="44"/>
      <c r="B172" s="44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</row>
    <row r="173" spans="1:14" ht="12.75" customHeight="1">
      <c r="A173" s="44"/>
      <c r="B173" s="44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</row>
    <row r="174" spans="1:14" ht="12.75" customHeight="1">
      <c r="A174" s="44"/>
      <c r="B174" s="44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</row>
    <row r="175" spans="1:14" ht="12.75" customHeight="1">
      <c r="A175" s="44"/>
      <c r="B175" s="44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</row>
    <row r="176" spans="1:14" ht="12.75" customHeight="1">
      <c r="A176" s="44"/>
      <c r="B176" s="44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</row>
    <row r="177" spans="1:14" ht="12.75" customHeight="1">
      <c r="A177" s="44"/>
      <c r="B177" s="44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</row>
    <row r="178" spans="1:14" ht="12.75" customHeight="1">
      <c r="A178" s="44"/>
      <c r="B178" s="44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</row>
    <row r="179" spans="1:14" ht="12.75" customHeight="1">
      <c r="A179" s="44"/>
      <c r="B179" s="44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</row>
    <row r="180" spans="1:14" ht="12.75" customHeight="1">
      <c r="A180" s="44"/>
      <c r="B180" s="44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</row>
    <row r="181" spans="1:14" ht="12.75" customHeight="1">
      <c r="A181" s="44"/>
      <c r="B181" s="44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</row>
    <row r="182" spans="1:14" ht="12.75" customHeight="1">
      <c r="A182" s="44"/>
      <c r="B182" s="44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</row>
    <row r="183" spans="1:14" ht="12.75" customHeight="1">
      <c r="A183" s="44"/>
      <c r="B183" s="44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</row>
    <row r="184" spans="1:14" ht="12.75" customHeight="1">
      <c r="A184" s="44"/>
      <c r="B184" s="44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</row>
    <row r="185" spans="1:14" ht="12.75" customHeight="1">
      <c r="A185" s="44"/>
      <c r="B185" s="44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</row>
    <row r="186" spans="1:14" ht="12.75" customHeight="1">
      <c r="A186" s="44"/>
      <c r="B186" s="44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</row>
    <row r="187" spans="1:14" ht="12.75" customHeight="1">
      <c r="A187" s="44"/>
      <c r="B187" s="44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</row>
    <row r="188" spans="1:14" ht="12.75" customHeight="1">
      <c r="A188" s="44"/>
      <c r="B188" s="44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</row>
    <row r="189" spans="1:14" ht="12.75" customHeight="1">
      <c r="A189" s="44"/>
      <c r="B189" s="44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</row>
    <row r="190" spans="1:14" ht="12.75" customHeight="1">
      <c r="A190" s="44"/>
      <c r="B190" s="44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</row>
    <row r="191" spans="1:14" ht="12.75" customHeight="1">
      <c r="A191" s="44"/>
      <c r="B191" s="44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</row>
    <row r="192" spans="1:14" ht="12.75" customHeight="1">
      <c r="A192" s="44"/>
      <c r="B192" s="44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</row>
    <row r="193" spans="1:14" ht="12.75" customHeight="1">
      <c r="A193" s="44"/>
      <c r="B193" s="44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</row>
    <row r="194" spans="1:14" ht="12.75" customHeight="1">
      <c r="A194" s="44"/>
      <c r="B194" s="44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</row>
    <row r="195" spans="1:14" ht="12.75" customHeight="1">
      <c r="A195" s="44"/>
      <c r="B195" s="44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</row>
    <row r="196" spans="1:14" ht="12.75" customHeight="1">
      <c r="A196" s="44"/>
      <c r="B196" s="44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</row>
    <row r="197" spans="1:14" ht="12.75" customHeight="1">
      <c r="A197" s="44"/>
      <c r="B197" s="44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</row>
    <row r="198" spans="1:14" ht="12.75" customHeight="1">
      <c r="A198" s="44"/>
      <c r="B198" s="44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</row>
    <row r="199" spans="1:14" ht="12.75" customHeight="1">
      <c r="A199" s="44"/>
      <c r="B199" s="44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</row>
    <row r="200" spans="1:14" ht="12.75" customHeight="1">
      <c r="A200" s="44"/>
      <c r="B200" s="44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</row>
    <row r="201" spans="1:14" ht="12.75" customHeight="1">
      <c r="A201" s="44"/>
      <c r="B201" s="44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</row>
    <row r="202" spans="1:14" ht="12.75" customHeight="1">
      <c r="A202" s="44"/>
      <c r="B202" s="44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</row>
    <row r="203" spans="1:14" ht="12.75" customHeight="1">
      <c r="A203" s="44"/>
      <c r="B203" s="44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</row>
    <row r="204" spans="1:14" ht="12.75" customHeight="1">
      <c r="A204" s="44"/>
      <c r="B204" s="44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</row>
    <row r="205" spans="1:14" ht="12.75" customHeight="1">
      <c r="A205" s="44"/>
      <c r="B205" s="44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</row>
    <row r="206" spans="1:14" ht="12.75" customHeight="1">
      <c r="A206" s="44"/>
      <c r="B206" s="44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</row>
    <row r="207" spans="1:14" ht="12.75" customHeight="1">
      <c r="A207" s="44"/>
      <c r="B207" s="44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</row>
    <row r="208" spans="1:14" ht="12.75" customHeight="1">
      <c r="A208" s="44"/>
      <c r="B208" s="44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</row>
    <row r="209" spans="1:14" ht="12.75" customHeight="1">
      <c r="A209" s="44"/>
      <c r="B209" s="44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</row>
    <row r="210" spans="1:14" ht="12.75" customHeight="1">
      <c r="A210" s="44"/>
      <c r="B210" s="44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</row>
    <row r="211" spans="1:14" ht="12.75" customHeight="1">
      <c r="A211" s="44"/>
      <c r="B211" s="44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</row>
    <row r="212" spans="1:14" ht="12.75" customHeight="1">
      <c r="A212" s="44"/>
      <c r="B212" s="44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</row>
    <row r="213" spans="1:14" ht="12.75" customHeight="1">
      <c r="A213" s="44"/>
      <c r="B213" s="44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</row>
    <row r="214" spans="1:14" ht="12.75" customHeight="1">
      <c r="A214" s="44"/>
      <c r="B214" s="44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</row>
    <row r="215" spans="1:14" ht="12.75" customHeight="1">
      <c r="A215" s="44"/>
      <c r="B215" s="44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</row>
    <row r="216" spans="1:14" ht="12.75" customHeight="1">
      <c r="A216" s="44"/>
      <c r="B216" s="44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</row>
    <row r="217" spans="1:14" ht="12.75" customHeight="1">
      <c r="A217" s="44"/>
      <c r="B217" s="44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</row>
    <row r="218" spans="1:14" ht="12.75" customHeight="1">
      <c r="A218" s="44"/>
      <c r="B218" s="44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</row>
    <row r="219" spans="1:14" ht="12.75" customHeight="1">
      <c r="A219" s="44"/>
      <c r="B219" s="44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</row>
    <row r="220" spans="1:14" ht="12.75" customHeight="1">
      <c r="A220" s="44"/>
      <c r="B220" s="44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</row>
    <row r="221" spans="1:14" ht="12.75" customHeight="1">
      <c r="A221" s="44"/>
      <c r="B221" s="44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</row>
    <row r="222" spans="1:14" ht="12.75" customHeight="1">
      <c r="A222" s="44"/>
      <c r="B222" s="44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</row>
    <row r="223" spans="1:14" ht="12.75" customHeight="1">
      <c r="A223" s="44"/>
      <c r="B223" s="44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</row>
    <row r="224" spans="1:14" ht="12.75" customHeight="1">
      <c r="A224" s="44"/>
      <c r="B224" s="44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</row>
    <row r="225" spans="1:14" ht="12.75" customHeight="1">
      <c r="A225" s="44"/>
      <c r="B225" s="44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</row>
    <row r="226" spans="1:14" ht="12.75" customHeight="1">
      <c r="A226" s="44"/>
      <c r="B226" s="44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</row>
    <row r="227" spans="1:14" ht="12.75" customHeight="1">
      <c r="A227" s="44"/>
      <c r="B227" s="44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</row>
    <row r="228" spans="1:14" ht="12.75" customHeight="1">
      <c r="A228" s="44"/>
      <c r="B228" s="44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</row>
    <row r="229" spans="1:14" ht="12.75" customHeight="1">
      <c r="A229" s="44"/>
      <c r="B229" s="44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</row>
    <row r="230" spans="1:14" ht="12.75" customHeight="1">
      <c r="A230" s="44"/>
      <c r="B230" s="44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</row>
    <row r="231" spans="1:14" ht="12.75" customHeight="1">
      <c r="A231" s="44"/>
      <c r="B231" s="44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</row>
    <row r="232" spans="1:14" ht="12.75" customHeight="1">
      <c r="A232" s="44"/>
      <c r="B232" s="44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</row>
    <row r="233" spans="1:14" ht="12.75" customHeight="1">
      <c r="A233" s="44"/>
      <c r="B233" s="44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</row>
    <row r="234" spans="1:14" ht="12.75" customHeight="1">
      <c r="A234" s="44"/>
      <c r="B234" s="44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</row>
    <row r="235" spans="1:14" ht="12.75" customHeight="1">
      <c r="A235" s="44"/>
      <c r="B235" s="44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</row>
    <row r="236" spans="1:14" ht="12.75" customHeight="1">
      <c r="A236" s="44"/>
      <c r="B236" s="44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</row>
    <row r="237" spans="1:14" ht="12.75" customHeight="1">
      <c r="A237" s="44"/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</row>
    <row r="238" spans="1:14" ht="12.75" customHeight="1">
      <c r="A238" s="44"/>
      <c r="B238" s="44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</row>
    <row r="239" spans="1:14" ht="12.75" customHeight="1">
      <c r="A239" s="44"/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</row>
    <row r="240" spans="1:14" ht="12.75" customHeight="1">
      <c r="A240" s="44"/>
      <c r="B240" s="44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</row>
    <row r="241" spans="1:14" ht="12.75" customHeight="1">
      <c r="A241" s="44"/>
      <c r="B241" s="44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</row>
    <row r="242" spans="1:14" ht="12.75" customHeight="1">
      <c r="A242" s="44"/>
      <c r="B242" s="44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</row>
    <row r="243" spans="1:14" ht="12.75" customHeight="1">
      <c r="A243" s="44"/>
      <c r="B243" s="44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</row>
    <row r="244" spans="1:14" ht="12.75" customHeight="1">
      <c r="A244" s="44"/>
      <c r="B244" s="44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</row>
    <row r="245" spans="1:14" ht="12.75" customHeight="1">
      <c r="A245" s="44"/>
      <c r="B245" s="44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</row>
    <row r="246" spans="1:14" ht="12.75" customHeight="1">
      <c r="A246" s="44"/>
      <c r="B246" s="44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</row>
    <row r="247" spans="1:14" ht="12.75" customHeight="1">
      <c r="A247" s="44"/>
      <c r="B247" s="44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</row>
    <row r="248" spans="1:14" ht="12.75" customHeight="1">
      <c r="A248" s="44"/>
      <c r="B248" s="44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</row>
    <row r="249" spans="1:14" ht="12.75" customHeight="1">
      <c r="A249" s="44"/>
      <c r="B249" s="44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</row>
    <row r="250" spans="1:14" ht="12.75" customHeight="1">
      <c r="A250" s="44"/>
      <c r="B250" s="44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</row>
    <row r="251" spans="1:14" ht="12.75" customHeight="1">
      <c r="A251" s="44"/>
      <c r="B251" s="44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</row>
    <row r="252" spans="1:14" ht="12.75" customHeight="1">
      <c r="A252" s="44"/>
      <c r="B252" s="44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</row>
    <row r="253" spans="1:14" ht="12.75" customHeight="1">
      <c r="A253" s="44"/>
      <c r="B253" s="44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</row>
  </sheetData>
  <mergeCells count="5">
    <mergeCell ref="A7:A8"/>
    <mergeCell ref="A48:A49"/>
    <mergeCell ref="B7:N7"/>
    <mergeCell ref="G50:M50"/>
    <mergeCell ref="G1:H1"/>
  </mergeCells>
  <printOptions horizontalCentered="1" verticalCentered="1"/>
  <pageMargins left="0.19685039370078741" right="0.19685039370078741" top="0" bottom="0" header="0" footer="0"/>
  <pageSetup paperSize="9" orientation="landscape"/>
  <headerFooter>
    <oddFooter>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20"/>
  <sheetViews>
    <sheetView workbookViewId="0">
      <selection activeCell="E32" sqref="E32"/>
    </sheetView>
  </sheetViews>
  <sheetFormatPr defaultColWidth="14.42578125" defaultRowHeight="15" customHeight="1"/>
  <cols>
    <col min="1" max="1" width="4.85546875" customWidth="1"/>
    <col min="2" max="2" width="39.5703125" customWidth="1"/>
    <col min="3" max="3" width="22.85546875" customWidth="1"/>
    <col min="4" max="4" width="14.140625" customWidth="1"/>
    <col min="5" max="5" width="14.85546875" customWidth="1"/>
    <col min="6" max="6" width="16" customWidth="1"/>
    <col min="7" max="7" width="17.5703125" customWidth="1"/>
    <col min="8" max="8" width="20" customWidth="1"/>
    <col min="9" max="9" width="19.7109375" customWidth="1"/>
    <col min="10" max="10" width="18.5703125" customWidth="1"/>
    <col min="11" max="11" width="15.7109375" customWidth="1"/>
    <col min="12" max="12" width="17.5703125" customWidth="1"/>
    <col min="13" max="13" width="18.28515625" customWidth="1"/>
    <col min="14" max="14" width="26.140625" customWidth="1"/>
    <col min="15" max="15" width="19.140625" customWidth="1"/>
    <col min="16" max="16" width="8.7109375" customWidth="1"/>
    <col min="17" max="17" width="9.85546875" customWidth="1"/>
    <col min="18" max="31" width="8.7109375" customWidth="1"/>
  </cols>
  <sheetData>
    <row r="1" spans="1:31" ht="12.75" customHeight="1">
      <c r="B1" s="65" t="s">
        <v>45</v>
      </c>
      <c r="C1" s="66"/>
      <c r="D1" s="66"/>
      <c r="E1" s="66"/>
      <c r="F1" s="66"/>
      <c r="G1" s="66"/>
      <c r="H1" s="66"/>
      <c r="I1" s="66"/>
      <c r="J1" s="66"/>
      <c r="K1" s="7"/>
      <c r="L1" s="7"/>
      <c r="M1" s="7"/>
      <c r="N1" s="7"/>
    </row>
    <row r="2" spans="1:31" ht="7.5" customHeight="1">
      <c r="C2" s="7"/>
      <c r="D2" s="7"/>
      <c r="E2" s="9"/>
      <c r="F2" s="7"/>
      <c r="G2" s="7"/>
      <c r="H2" s="7"/>
      <c r="I2" s="7"/>
      <c r="J2" s="7"/>
      <c r="K2" s="7"/>
      <c r="L2" s="7"/>
      <c r="M2" s="7"/>
      <c r="N2" s="7"/>
    </row>
    <row r="3" spans="1:31" ht="12.75" customHeight="1">
      <c r="A3" s="151" t="s">
        <v>46</v>
      </c>
      <c r="B3" s="153" t="s">
        <v>8</v>
      </c>
      <c r="C3" s="155" t="s">
        <v>9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56"/>
      <c r="O3" s="149" t="s">
        <v>47</v>
      </c>
    </row>
    <row r="4" spans="1:31" ht="12.75" customHeight="1">
      <c r="A4" s="152"/>
      <c r="B4" s="154"/>
      <c r="C4" s="67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 s="12">
        <v>7</v>
      </c>
      <c r="J4" s="12">
        <v>8</v>
      </c>
      <c r="K4" s="12">
        <v>9</v>
      </c>
      <c r="L4" s="12">
        <v>10</v>
      </c>
      <c r="M4" s="12">
        <v>11</v>
      </c>
      <c r="N4" s="68">
        <v>12</v>
      </c>
      <c r="O4" s="150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1" ht="24.75" customHeight="1">
      <c r="A5" s="69" t="s">
        <v>48</v>
      </c>
      <c r="B5" s="70" t="s">
        <v>49</v>
      </c>
      <c r="C5" s="71">
        <f>'Исходные данные'!B16+'Исходные данные'!C16</f>
        <v>5568000</v>
      </c>
      <c r="D5" s="71">
        <f>'Исходные данные'!D16</f>
        <v>6566400</v>
      </c>
      <c r="E5" s="71">
        <f>'Исходные данные'!E16</f>
        <v>8803200</v>
      </c>
      <c r="F5" s="71">
        <f>'Исходные данные'!F16</f>
        <v>8803200</v>
      </c>
      <c r="G5" s="71">
        <f>'Исходные данные'!G16</f>
        <v>8803200</v>
      </c>
      <c r="H5" s="71">
        <f>'Исходные данные'!H16</f>
        <v>7814400</v>
      </c>
      <c r="I5" s="71">
        <f>'Исходные данные'!I16</f>
        <v>8956800</v>
      </c>
      <c r="J5" s="71">
        <f>'Исходные данные'!J16</f>
        <v>8956800</v>
      </c>
      <c r="K5" s="71">
        <f>'Исходные данные'!K16</f>
        <v>10252800</v>
      </c>
      <c r="L5" s="71">
        <f>'Исходные данные'!L16</f>
        <v>8956800</v>
      </c>
      <c r="M5" s="71">
        <f>'Исходные данные'!M16</f>
        <v>8956800</v>
      </c>
      <c r="N5" s="71">
        <f>'Исходные данные'!N16</f>
        <v>8956800</v>
      </c>
      <c r="O5" s="18">
        <f t="shared" ref="O5:O12" si="0">SUM(C5:N5)</f>
        <v>101395200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</row>
    <row r="6" spans="1:31" ht="24.75" customHeight="1">
      <c r="A6" s="72" t="s">
        <v>50</v>
      </c>
      <c r="B6" s="73" t="s">
        <v>51</v>
      </c>
      <c r="C6" s="74">
        <v>835200</v>
      </c>
      <c r="D6" s="74">
        <v>984960</v>
      </c>
      <c r="E6" s="74">
        <v>1320480</v>
      </c>
      <c r="F6" s="74">
        <v>1320480</v>
      </c>
      <c r="G6" s="74">
        <v>1320480</v>
      </c>
      <c r="H6" s="74">
        <v>1172160</v>
      </c>
      <c r="I6" s="74">
        <v>1343520</v>
      </c>
      <c r="J6" s="74">
        <v>1343520</v>
      </c>
      <c r="K6" s="74">
        <v>1537920</v>
      </c>
      <c r="L6" s="74">
        <v>1343520</v>
      </c>
      <c r="M6" s="74">
        <v>1343520</v>
      </c>
      <c r="N6" s="74">
        <v>1343520</v>
      </c>
      <c r="O6" s="18">
        <f t="shared" si="0"/>
        <v>15209280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</row>
    <row r="7" spans="1:31" ht="24.75" customHeight="1">
      <c r="A7" s="72" t="s">
        <v>52</v>
      </c>
      <c r="B7" s="73" t="s">
        <v>53</v>
      </c>
      <c r="C7" s="74">
        <f t="shared" ref="C7:N7" si="1">C6*0.5</f>
        <v>417600</v>
      </c>
      <c r="D7" s="74">
        <f t="shared" si="1"/>
        <v>492480</v>
      </c>
      <c r="E7" s="74">
        <f t="shared" si="1"/>
        <v>660240</v>
      </c>
      <c r="F7" s="74">
        <f t="shared" si="1"/>
        <v>660240</v>
      </c>
      <c r="G7" s="74">
        <f t="shared" si="1"/>
        <v>660240</v>
      </c>
      <c r="H7" s="74">
        <f t="shared" si="1"/>
        <v>586080</v>
      </c>
      <c r="I7" s="74">
        <f t="shared" si="1"/>
        <v>671760</v>
      </c>
      <c r="J7" s="74">
        <f t="shared" si="1"/>
        <v>671760</v>
      </c>
      <c r="K7" s="74">
        <f t="shared" si="1"/>
        <v>768960</v>
      </c>
      <c r="L7" s="74">
        <f t="shared" si="1"/>
        <v>671760</v>
      </c>
      <c r="M7" s="74">
        <f t="shared" si="1"/>
        <v>671760</v>
      </c>
      <c r="N7" s="74">
        <f t="shared" si="1"/>
        <v>671760</v>
      </c>
      <c r="O7" s="18">
        <f t="shared" si="0"/>
        <v>7604640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</row>
    <row r="8" spans="1:31" ht="24.75" customHeight="1">
      <c r="A8" s="72" t="s">
        <v>54</v>
      </c>
      <c r="B8" s="73" t="s">
        <v>55</v>
      </c>
      <c r="C8" s="74">
        <v>198972</v>
      </c>
      <c r="D8" s="74">
        <v>198972</v>
      </c>
      <c r="E8" s="74">
        <v>198972</v>
      </c>
      <c r="F8" s="74">
        <v>198972</v>
      </c>
      <c r="G8" s="74">
        <v>198972</v>
      </c>
      <c r="H8" s="74">
        <v>198972</v>
      </c>
      <c r="I8" s="74">
        <v>198972</v>
      </c>
      <c r="J8" s="74">
        <v>198972</v>
      </c>
      <c r="K8" s="74">
        <v>198972</v>
      </c>
      <c r="L8" s="74">
        <v>198972</v>
      </c>
      <c r="M8" s="74">
        <v>198972</v>
      </c>
      <c r="N8" s="74">
        <v>198972</v>
      </c>
      <c r="O8" s="18">
        <f t="shared" si="0"/>
        <v>2387664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</row>
    <row r="9" spans="1:31" ht="24.75" customHeight="1">
      <c r="A9" s="72" t="s">
        <v>56</v>
      </c>
      <c r="B9" s="75" t="s">
        <v>57</v>
      </c>
      <c r="C9" s="74">
        <f t="shared" ref="C9:N9" si="2">C6-MIN(C7,C8)</f>
        <v>636228</v>
      </c>
      <c r="D9" s="74">
        <f t="shared" si="2"/>
        <v>785988</v>
      </c>
      <c r="E9" s="74">
        <f t="shared" si="2"/>
        <v>1121508</v>
      </c>
      <c r="F9" s="74">
        <f t="shared" si="2"/>
        <v>1121508</v>
      </c>
      <c r="G9" s="74">
        <f t="shared" si="2"/>
        <v>1121508</v>
      </c>
      <c r="H9" s="74">
        <f t="shared" si="2"/>
        <v>973188</v>
      </c>
      <c r="I9" s="74">
        <f t="shared" si="2"/>
        <v>1144548</v>
      </c>
      <c r="J9" s="74">
        <f t="shared" si="2"/>
        <v>1144548</v>
      </c>
      <c r="K9" s="74">
        <f t="shared" si="2"/>
        <v>1338948</v>
      </c>
      <c r="L9" s="74">
        <f t="shared" si="2"/>
        <v>1144548</v>
      </c>
      <c r="M9" s="74">
        <f t="shared" si="2"/>
        <v>1144548</v>
      </c>
      <c r="N9" s="74">
        <f t="shared" si="2"/>
        <v>1144548</v>
      </c>
      <c r="O9" s="18">
        <f t="shared" si="0"/>
        <v>12821616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</row>
    <row r="10" spans="1:31" ht="24.75" customHeight="1">
      <c r="A10" s="76" t="s">
        <v>58</v>
      </c>
      <c r="B10" s="77" t="s">
        <v>59</v>
      </c>
      <c r="C10" s="78">
        <f>SUM('Исходные данные'!B23,'Исходные данные'!B24,'Исходные данные'!B25,'Исходные данные'!B29,'Исходные данные'!B30,'Исходные данные'!B31,'Исходные данные'!B32,'Исходные данные'!B33,'Исходные данные'!B34,'Исходные данные'!B35,'Исходные данные'!B36,'Исходные данные'!B37,'Исходные данные'!B43,'Исходные данные'!B44)+SUM('Исходные данные'!C23,'Исходные данные'!C24,'Исходные данные'!C25,'Исходные данные'!C29,'Исходные данные'!C30,'Исходные данные'!C31,'Исходные данные'!C32,'Исходные данные'!C33,'Исходные данные'!C34,'Исходные данные'!C35,'Исходные данные'!C36,'Исходные данные'!C37,'Исходные данные'!C43,'Исходные данные'!C44)</f>
        <v>10804531</v>
      </c>
      <c r="D10" s="78">
        <f>SUM('Исходные данные'!D23,'Исходные данные'!D24,'Исходные данные'!D25,'Исходные данные'!D29,'Исходные данные'!D30,'Исходные данные'!D31,'Исходные данные'!D32,'Исходные данные'!D33,'Исходные данные'!D34,'Исходные данные'!D35,'Исходные данные'!D36,'Исходные данные'!D37,'Исходные данные'!D43,'Исходные данные'!D44)</f>
        <v>4093031</v>
      </c>
      <c r="E10" s="78">
        <f>SUM('Исходные данные'!E23,'Исходные данные'!E24,'Исходные данные'!E25,'Исходные данные'!E29,'Исходные данные'!E30,'Исходные данные'!E31,'Исходные данные'!E32,'Исходные данные'!E33,'Исходные данные'!E34,'Исходные данные'!E35,'Исходные данные'!E36,'Исходные данные'!E37,'Исходные данные'!E43,'Исходные данные'!E44)</f>
        <v>4108031</v>
      </c>
      <c r="F10" s="78">
        <f>SUM('Исходные данные'!F23,'Исходные данные'!F24,'Исходные данные'!F25,'Исходные данные'!F29,'Исходные данные'!F30,'Исходные данные'!F31,'Исходные данные'!F32,'Исходные данные'!F33,'Исходные данные'!F34,'Исходные данные'!F35,'Исходные данные'!F36,'Исходные данные'!F37,'Исходные данные'!F43,'Исходные данные'!F44)</f>
        <v>4093031</v>
      </c>
      <c r="G10" s="78">
        <f>SUM('Исходные данные'!G23,'Исходные данные'!G24,'Исходные данные'!G25,'Исходные данные'!G29,'Исходные данные'!G30,'Исходные данные'!G31,'Исходные данные'!G32,'Исходные данные'!G33,'Исходные данные'!G34,'Исходные данные'!G35,'Исходные данные'!G36,'Исходные данные'!G37,'Исходные данные'!G43,'Исходные данные'!G44)</f>
        <v>4093031</v>
      </c>
      <c r="H10" s="78">
        <f>SUM('Исходные данные'!H23,'Исходные данные'!H24,'Исходные данные'!H25,'Исходные данные'!H29,'Исходные данные'!H30,'Исходные данные'!H31,'Исходные данные'!H32,'Исходные данные'!H33,'Исходные данные'!H34,'Исходные данные'!H35,'Исходные данные'!H36,'Исходные данные'!H37,'Исходные данные'!H43,'Исходные данные'!H44)</f>
        <v>4103031</v>
      </c>
      <c r="I10" s="78">
        <f>SUM('Исходные данные'!I23,'Исходные данные'!I24,'Исходные данные'!I25,'Исходные данные'!I29,'Исходные данные'!I30,'Исходные данные'!I31,'Исходные данные'!I32,'Исходные данные'!I33,'Исходные данные'!I34,'Исходные данные'!I35,'Исходные данные'!I36,'Исходные данные'!I37,'Исходные данные'!I43,'Исходные данные'!I44)</f>
        <v>4093031</v>
      </c>
      <c r="J10" s="78">
        <f>SUM('Исходные данные'!J23,'Исходные данные'!J24,'Исходные данные'!J25,'Исходные данные'!J29,'Исходные данные'!J30,'Исходные данные'!J31,'Исходные данные'!J32,'Исходные данные'!J33,'Исходные данные'!J34,'Исходные данные'!J35,'Исходные данные'!J36,'Исходные данные'!J37,'Исходные данные'!J43,'Исходные данные'!J44)</f>
        <v>4093031</v>
      </c>
      <c r="K10" s="78">
        <f>SUM('Исходные данные'!K23,'Исходные данные'!K24,'Исходные данные'!K25,'Исходные данные'!K29,'Исходные данные'!K30,'Исходные данные'!K31,'Исходные данные'!K32,'Исходные данные'!K33,'Исходные данные'!K34,'Исходные данные'!K35,'Исходные данные'!K36,'Исходные данные'!K37,'Исходные данные'!K43,'Исходные данные'!K44)</f>
        <v>4233031</v>
      </c>
      <c r="L10" s="78">
        <f>SUM('Исходные данные'!L23,'Исходные данные'!L24,'Исходные данные'!L25,'Исходные данные'!L29,'Исходные данные'!L30,'Исходные данные'!L31,'Исходные данные'!L32,'Исходные данные'!L33,'Исходные данные'!L34,'Исходные данные'!L35,'Исходные данные'!L36,'Исходные данные'!L37,'Исходные данные'!L43,'Исходные данные'!L44)</f>
        <v>4093031</v>
      </c>
      <c r="M10" s="78">
        <f>SUM('Исходные данные'!M23,'Исходные данные'!M24,'Исходные данные'!M25,'Исходные данные'!M29,'Исходные данные'!M30,'Исходные данные'!M31,'Исходные данные'!M32,'Исходные данные'!M33,'Исходные данные'!M34,'Исходные данные'!M35,'Исходные данные'!M36,'Исходные данные'!M37,'Исходные данные'!M43,'Исходные данные'!M44)</f>
        <v>4093031</v>
      </c>
      <c r="N10" s="78">
        <f>SUM('Исходные данные'!N23,'Исходные данные'!N24,'Исходные данные'!N25,'Исходные данные'!N29,'Исходные данные'!N30,'Исходные данные'!N31,'Исходные данные'!N32,'Исходные данные'!N33,'Исходные данные'!N34,'Исходные данные'!N35,'Исходные данные'!N36,'Исходные данные'!N37,'Исходные данные'!N43,'Исходные данные'!N44)</f>
        <v>4103031</v>
      </c>
      <c r="O10" s="79">
        <f t="shared" si="0"/>
        <v>56002872</v>
      </c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</row>
    <row r="11" spans="1:31" ht="24.75" customHeight="1">
      <c r="A11" s="72" t="s">
        <v>60</v>
      </c>
      <c r="B11" s="73" t="s">
        <v>61</v>
      </c>
      <c r="C11" s="74">
        <v>1989.72</v>
      </c>
      <c r="D11" s="74">
        <v>1989.72</v>
      </c>
      <c r="E11" s="74">
        <v>1989.72</v>
      </c>
      <c r="F11" s="74">
        <v>1989.72</v>
      </c>
      <c r="G11" s="74">
        <v>1989.72</v>
      </c>
      <c r="H11" s="74">
        <v>1989.72</v>
      </c>
      <c r="I11" s="74">
        <v>1989.72</v>
      </c>
      <c r="J11" s="74">
        <v>1989.72</v>
      </c>
      <c r="K11" s="74">
        <v>1989.72</v>
      </c>
      <c r="L11" s="74">
        <v>1989.72</v>
      </c>
      <c r="M11" s="74">
        <v>1989.72</v>
      </c>
      <c r="N11" s="74">
        <v>1989.72</v>
      </c>
      <c r="O11" s="18">
        <f t="shared" si="0"/>
        <v>23876.640000000003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</row>
    <row r="12" spans="1:31" ht="24.75" customHeight="1">
      <c r="A12" s="76" t="s">
        <v>62</v>
      </c>
      <c r="B12" s="77" t="s">
        <v>63</v>
      </c>
      <c r="C12" s="78">
        <f t="shared" ref="C12:N12" si="3">C5-SUM(C8:C11)</f>
        <v>-6073720.7200000007</v>
      </c>
      <c r="D12" s="78">
        <f t="shared" si="3"/>
        <v>1486419.2800000003</v>
      </c>
      <c r="E12" s="78">
        <f t="shared" si="3"/>
        <v>3372699.2800000003</v>
      </c>
      <c r="F12" s="78">
        <f t="shared" si="3"/>
        <v>3387699.2800000003</v>
      </c>
      <c r="G12" s="78">
        <f t="shared" si="3"/>
        <v>3387699.2800000003</v>
      </c>
      <c r="H12" s="78">
        <f t="shared" si="3"/>
        <v>2537219.2800000003</v>
      </c>
      <c r="I12" s="78">
        <f t="shared" si="3"/>
        <v>3518259.2800000003</v>
      </c>
      <c r="J12" s="78">
        <f t="shared" si="3"/>
        <v>3518259.2800000003</v>
      </c>
      <c r="K12" s="78">
        <f t="shared" si="3"/>
        <v>4479859.28</v>
      </c>
      <c r="L12" s="78">
        <f t="shared" si="3"/>
        <v>3518259.2800000003</v>
      </c>
      <c r="M12" s="78">
        <f t="shared" si="3"/>
        <v>3518259.2800000003</v>
      </c>
      <c r="N12" s="78">
        <f t="shared" si="3"/>
        <v>3508259.2800000003</v>
      </c>
      <c r="O12" s="79">
        <f t="shared" si="0"/>
        <v>30159171.360000007</v>
      </c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</row>
    <row r="13" spans="1:31" ht="24.75" customHeight="1">
      <c r="A13" s="81" t="s">
        <v>64</v>
      </c>
      <c r="B13" s="82" t="s">
        <v>65</v>
      </c>
      <c r="C13" s="83">
        <f>C12</f>
        <v>-6073720.7200000007</v>
      </c>
      <c r="D13" s="83">
        <f t="shared" ref="D13:N13" si="4">C13+D12</f>
        <v>-4587301.4400000004</v>
      </c>
      <c r="E13" s="83">
        <f t="shared" si="4"/>
        <v>-1214602.1600000001</v>
      </c>
      <c r="F13" s="83">
        <f t="shared" si="4"/>
        <v>2173097.12</v>
      </c>
      <c r="G13" s="83">
        <f t="shared" si="4"/>
        <v>5560796.4000000004</v>
      </c>
      <c r="H13" s="83">
        <f t="shared" si="4"/>
        <v>8098015.6800000006</v>
      </c>
      <c r="I13" s="83">
        <f t="shared" si="4"/>
        <v>11616274.960000001</v>
      </c>
      <c r="J13" s="83">
        <f t="shared" si="4"/>
        <v>15134534.240000002</v>
      </c>
      <c r="K13" s="83">
        <f t="shared" si="4"/>
        <v>19614393.520000003</v>
      </c>
      <c r="L13" s="83">
        <f t="shared" si="4"/>
        <v>23132652.800000004</v>
      </c>
      <c r="M13" s="83">
        <f t="shared" si="4"/>
        <v>26650912.080000006</v>
      </c>
      <c r="N13" s="83">
        <f t="shared" si="4"/>
        <v>30159171.360000007</v>
      </c>
      <c r="O13" s="84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</row>
    <row r="14" spans="1:31" ht="12.75" hidden="1" customHeight="1">
      <c r="A14" s="85"/>
      <c r="B14" s="44" t="s">
        <v>66</v>
      </c>
      <c r="C14" s="45">
        <f>IF(C13&gt;'Движение денежных средств'!$P$4,C4,0)</f>
        <v>0</v>
      </c>
      <c r="D14" s="45">
        <f>IF(C14&gt;0,C14,IF(D13&gt;'Движение денежных средств'!$P$4,D4,0))</f>
        <v>0</v>
      </c>
      <c r="E14" s="45">
        <f>IF(D14&gt;0,D14,IF(E13&gt;'Движение денежных средств'!$P$4,E4,0))</f>
        <v>0</v>
      </c>
      <c r="F14" s="45">
        <f>IF(E14&gt;0,E14,IF(F13&gt;'Движение денежных средств'!$P$4,F4,0))</f>
        <v>0</v>
      </c>
      <c r="G14" s="45">
        <f>IF(F14&gt;0,F14,IF(G13&gt;'Движение денежных средств'!$P$4,G4,0))</f>
        <v>0</v>
      </c>
      <c r="H14" s="45">
        <f>IF(G14&gt;0,G14,IF(H13&gt;'Движение денежных средств'!$P$4,H4,0))</f>
        <v>0</v>
      </c>
      <c r="I14" s="45">
        <f>IF(H14&gt;0,H14,IF(I13&gt;'Движение денежных средств'!$P$4,I4,0))</f>
        <v>0</v>
      </c>
      <c r="J14" s="45">
        <f>IF(I14&gt;0,I14,IF(J13&gt;'Движение денежных средств'!$P$4,J4,0))</f>
        <v>8</v>
      </c>
      <c r="K14" s="45">
        <f>IF(J14&gt;0,J14,IF(K13&gt;'Движение денежных средств'!$P$4,K4,0))</f>
        <v>8</v>
      </c>
      <c r="L14" s="45">
        <f>IF(K14&gt;0,K14,IF(L13&gt;'Движение денежных средств'!$P$4,L4,0))</f>
        <v>8</v>
      </c>
      <c r="M14" s="45">
        <f>IF(L14&gt;0,L14,IF(M13&gt;'Движение денежных средств'!$P$4,M4,0))</f>
        <v>8</v>
      </c>
      <c r="N14" s="45">
        <f>IF(M14&gt;0,M14,IF(N13&gt;'Движение денежных средств'!$P$4,N4,0))</f>
        <v>8</v>
      </c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1" ht="12.75" hidden="1" customHeight="1">
      <c r="A15" s="85"/>
      <c r="B15" s="44" t="s">
        <v>67</v>
      </c>
      <c r="C15" s="45">
        <f>IF(C13&gt;'Оценка эффективности проекта'!$J$39,C4,0)</f>
        <v>0</v>
      </c>
      <c r="D15" s="45">
        <f>IF(C15&gt;0,C15,IF(D13&gt;'Оценка эффективности проекта'!$J$39,D4,0))</f>
        <v>0</v>
      </c>
      <c r="E15" s="45">
        <f>IF(D15&gt;0,D15,IF(E13&gt;'Оценка эффективности проекта'!$J$39,E4,0))</f>
        <v>0</v>
      </c>
      <c r="F15" s="45">
        <f>IF(E15&gt;0,E15,IF(F13&gt;'Оценка эффективности проекта'!$J$39,F4,0))</f>
        <v>4</v>
      </c>
      <c r="G15" s="45">
        <f>IF(F15&gt;0,F15,IF(G13&gt;'Оценка эффективности проекта'!$J$39,G4,0))</f>
        <v>4</v>
      </c>
      <c r="H15" s="45">
        <f>IF(G15&gt;0,G15,IF(H13&gt;'Оценка эффективности проекта'!$J$39,H4,0))</f>
        <v>4</v>
      </c>
      <c r="I15" s="45">
        <f>IF(H15&gt;0,H15,IF(I13&gt;'Оценка эффективности проекта'!$J$39,I4,0))</f>
        <v>4</v>
      </c>
      <c r="J15" s="45">
        <f>IF(I15&gt;0,I15,IF(J13&gt;'Оценка эффективности проекта'!$J$39,J4,0))</f>
        <v>4</v>
      </c>
      <c r="K15" s="45">
        <f>IF(J15&gt;0,J15,IF(K13&gt;'Оценка эффективности проекта'!$J$39,K4,0))</f>
        <v>4</v>
      </c>
      <c r="L15" s="45">
        <f>IF(K15&gt;0,K15,IF(L13&gt;'Оценка эффективности проекта'!$J$39,L4,0))</f>
        <v>4</v>
      </c>
      <c r="M15" s="45">
        <f>IF(L15&gt;0,L15,IF(M13&gt;'Оценка эффективности проекта'!$J$39,M4,0))</f>
        <v>4</v>
      </c>
      <c r="N15" s="45">
        <f>IF(M15&gt;0,M15,IF(N13&gt;'Оценка эффективности проекта'!$J$39,N4,0))</f>
        <v>4</v>
      </c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</row>
    <row r="16" spans="1:31" ht="12.75" customHeight="1">
      <c r="A16" s="85"/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</row>
    <row r="17" spans="1:31" ht="12.75" customHeight="1">
      <c r="A17" s="85"/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</row>
    <row r="18" spans="1:31" ht="12.75" customHeight="1">
      <c r="A18" s="85"/>
      <c r="B18" s="44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</row>
    <row r="19" spans="1:31" ht="12.75" customHeight="1">
      <c r="A19" s="44"/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</row>
    <row r="20" spans="1:31" ht="12.75" customHeight="1">
      <c r="A20" s="44"/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</row>
    <row r="21" spans="1:31" ht="12.75" customHeight="1">
      <c r="A21" s="44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</row>
    <row r="22" spans="1:31" ht="12.75" customHeight="1">
      <c r="A22" s="44"/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</row>
    <row r="23" spans="1:31" ht="12.75" customHeight="1">
      <c r="A23" s="44"/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</row>
    <row r="24" spans="1:31" ht="12.75" customHeight="1">
      <c r="A24" s="44"/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</row>
    <row r="25" spans="1:31" ht="12.75" customHeight="1">
      <c r="A25" s="44"/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</row>
    <row r="26" spans="1:31" ht="12.75" customHeight="1">
      <c r="A26" s="44"/>
      <c r="B26" s="44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</row>
    <row r="27" spans="1:31" ht="12.75" customHeight="1">
      <c r="A27" s="44"/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</row>
    <row r="28" spans="1:31" ht="12.75" customHeight="1">
      <c r="A28" s="44"/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</row>
    <row r="29" spans="1:31" ht="12.75" customHeight="1">
      <c r="A29" s="44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</row>
    <row r="30" spans="1:31" ht="12.75" customHeight="1">
      <c r="A30" s="44"/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</row>
    <row r="31" spans="1:31" ht="12.75" customHeight="1">
      <c r="A31" s="44"/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</row>
    <row r="32" spans="1:31" ht="12.75" customHeight="1">
      <c r="A32" s="44"/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</row>
    <row r="33" spans="1:31" ht="12.75" customHeight="1">
      <c r="A33" s="44"/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</row>
    <row r="34" spans="1:31" ht="12.75" customHeight="1">
      <c r="A34" s="44"/>
      <c r="B34" s="44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</row>
    <row r="35" spans="1:31" ht="12.75" customHeight="1">
      <c r="A35" s="44"/>
      <c r="B35" s="4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</row>
    <row r="36" spans="1:31" ht="12.75" customHeight="1">
      <c r="A36" s="44"/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</row>
    <row r="37" spans="1:31" ht="12.75" customHeight="1">
      <c r="A37" s="44"/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</row>
    <row r="38" spans="1:31" ht="12.75" customHeight="1">
      <c r="A38" s="44"/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</row>
    <row r="39" spans="1:31" ht="12.75" customHeight="1">
      <c r="A39" s="44"/>
      <c r="B39" s="44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</row>
    <row r="40" spans="1:31" ht="12.75" customHeight="1">
      <c r="A40" s="44"/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</row>
    <row r="41" spans="1:31" ht="12.75" customHeight="1">
      <c r="A41" s="44"/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</row>
    <row r="42" spans="1:31" ht="12.75" customHeight="1">
      <c r="A42" s="4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</row>
    <row r="43" spans="1:31" ht="12.75" customHeight="1">
      <c r="A43" s="44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</row>
    <row r="44" spans="1:31" ht="12.75" customHeight="1">
      <c r="A44" s="44"/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</row>
    <row r="45" spans="1:31" ht="12.75" customHeight="1">
      <c r="A45" s="44"/>
      <c r="B45" s="44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</row>
    <row r="46" spans="1:31" ht="12.75" customHeight="1">
      <c r="A46" s="44"/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</row>
    <row r="47" spans="1:31" ht="12.75" customHeight="1">
      <c r="A47" s="44"/>
      <c r="B47" s="44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spans="1:31" ht="12.75" customHeight="1">
      <c r="A48" s="44"/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spans="1:31" ht="12.75" customHeight="1">
      <c r="A49" s="44"/>
      <c r="B49" s="44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spans="1:31" ht="12.75" customHeight="1">
      <c r="A50" s="44"/>
      <c r="B50" s="44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spans="1:31" ht="12.75" customHeight="1">
      <c r="A51" s="44"/>
      <c r="B51" s="44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spans="1:31" ht="12.75" customHeight="1">
      <c r="A52" s="44"/>
      <c r="B52" s="44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spans="1:31" ht="12.75" customHeight="1">
      <c r="A53" s="44"/>
      <c r="B53" s="44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spans="1:31" ht="12.75" customHeight="1">
      <c r="A54" s="44"/>
      <c r="B54" s="44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spans="1:31" ht="12.75" customHeight="1">
      <c r="A55" s="44"/>
      <c r="B55" s="44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spans="1:31" ht="12.75" customHeight="1">
      <c r="A56" s="44"/>
      <c r="B56" s="44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</row>
    <row r="57" spans="1:31" ht="12.75" customHeight="1">
      <c r="A57" s="44"/>
      <c r="B57" s="44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</row>
    <row r="58" spans="1:31" ht="12.75" customHeight="1">
      <c r="A58" s="44"/>
      <c r="B58" s="44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</row>
    <row r="59" spans="1:31" ht="12.75" customHeight="1">
      <c r="A59" s="44"/>
      <c r="B59" s="44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</row>
    <row r="60" spans="1:31" ht="12.75" customHeight="1">
      <c r="A60" s="44"/>
      <c r="B60" s="44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</row>
    <row r="61" spans="1:31" ht="12.75" customHeight="1">
      <c r="A61" s="44"/>
      <c r="B61" s="44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</row>
    <row r="62" spans="1:31" ht="12.75" customHeight="1">
      <c r="A62" s="44"/>
      <c r="B62" s="44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</row>
    <row r="63" spans="1:31" ht="12.75" customHeight="1">
      <c r="A63" s="44"/>
      <c r="B63" s="44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</row>
    <row r="64" spans="1:31" ht="12.75" customHeight="1">
      <c r="A64" s="44"/>
      <c r="B64" s="44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</row>
    <row r="65" spans="1:31" ht="12.75" customHeight="1">
      <c r="A65" s="44"/>
      <c r="B65" s="44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</row>
    <row r="66" spans="1:31" ht="12.75" customHeight="1">
      <c r="A66" s="44"/>
      <c r="B66" s="44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</row>
    <row r="67" spans="1:31" ht="12.75" customHeight="1">
      <c r="A67" s="44"/>
      <c r="B67" s="44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</row>
    <row r="68" spans="1:31" ht="12.75" customHeight="1">
      <c r="A68" s="44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</row>
    <row r="69" spans="1:31" ht="12.75" customHeight="1">
      <c r="A69" s="44"/>
      <c r="B69" s="44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</row>
    <row r="70" spans="1:31" ht="12.75" customHeight="1">
      <c r="A70" s="44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</row>
    <row r="71" spans="1:31" ht="12.75" customHeight="1">
      <c r="A71" s="44"/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</row>
    <row r="72" spans="1:31" ht="12.75" customHeight="1">
      <c r="A72" s="4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</row>
    <row r="73" spans="1:31" ht="12.75" customHeight="1">
      <c r="A73" s="44"/>
      <c r="B73" s="44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</row>
    <row r="74" spans="1:31" ht="12.75" customHeight="1">
      <c r="A74" s="44"/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</row>
    <row r="75" spans="1:31" ht="12.75" customHeight="1">
      <c r="A75" s="44"/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</row>
    <row r="76" spans="1:31" ht="12.75" customHeight="1">
      <c r="A76" s="44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</row>
    <row r="77" spans="1:31" ht="12.75" customHeight="1">
      <c r="A77" s="44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</row>
    <row r="78" spans="1:31" ht="12.75" customHeight="1">
      <c r="A78" s="44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</row>
    <row r="79" spans="1:31" ht="12.75" customHeight="1">
      <c r="A79" s="44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</row>
    <row r="80" spans="1:31" ht="12.75" customHeight="1">
      <c r="A80" s="44"/>
      <c r="B80" s="44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</row>
    <row r="81" spans="1:31" ht="12.75" customHeight="1">
      <c r="A81" s="44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</row>
    <row r="82" spans="1:31" ht="12.75" customHeight="1">
      <c r="A82" s="44"/>
      <c r="B82" s="44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</row>
    <row r="83" spans="1:31" ht="12.75" customHeight="1">
      <c r="A83" s="44"/>
      <c r="B83" s="44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</row>
    <row r="84" spans="1:31" ht="12.75" customHeight="1">
      <c r="A84" s="44"/>
      <c r="B84" s="44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</row>
    <row r="85" spans="1:31" ht="12.75" customHeight="1">
      <c r="A85" s="44"/>
      <c r="B85" s="44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</row>
    <row r="86" spans="1:31" ht="12.75" customHeight="1">
      <c r="A86" s="44"/>
      <c r="B86" s="44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</row>
    <row r="87" spans="1:31" ht="12.75" customHeight="1">
      <c r="A87" s="44"/>
      <c r="B87" s="44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</row>
    <row r="88" spans="1:31" ht="12.75" customHeight="1">
      <c r="A88" s="44"/>
      <c r="B88" s="44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</row>
    <row r="89" spans="1:31" ht="12.75" customHeight="1">
      <c r="A89" s="44"/>
      <c r="B89" s="44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</row>
    <row r="90" spans="1:31" ht="12.75" customHeight="1">
      <c r="A90" s="44"/>
      <c r="B90" s="44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</row>
    <row r="91" spans="1:31" ht="12.75" customHeight="1">
      <c r="A91" s="44"/>
      <c r="B91" s="44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</row>
    <row r="92" spans="1:31" ht="12.75" customHeight="1">
      <c r="A92" s="44"/>
      <c r="B92" s="44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</row>
    <row r="93" spans="1:31" ht="12.75" customHeight="1">
      <c r="A93" s="44"/>
      <c r="B93" s="44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</row>
    <row r="94" spans="1:31" ht="12.75" customHeight="1">
      <c r="A94" s="44"/>
      <c r="B94" s="44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</row>
    <row r="95" spans="1:31" ht="12.75" customHeight="1">
      <c r="A95" s="44"/>
      <c r="B95" s="44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</row>
    <row r="96" spans="1:31" ht="12.75" customHeight="1">
      <c r="A96" s="44"/>
      <c r="B96" s="44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</row>
    <row r="97" spans="1:31" ht="12.75" customHeight="1">
      <c r="A97" s="44"/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</row>
    <row r="98" spans="1:31" ht="12.75" customHeight="1">
      <c r="A98" s="44"/>
      <c r="B98" s="44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</row>
    <row r="99" spans="1:31" ht="12.75" customHeight="1">
      <c r="A99" s="44"/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</row>
    <row r="100" spans="1:31" ht="12.75" customHeight="1">
      <c r="A100" s="44"/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</row>
    <row r="101" spans="1:31" ht="12.75" customHeight="1">
      <c r="A101" s="44"/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</row>
    <row r="102" spans="1:31" ht="12.75" customHeight="1">
      <c r="A102" s="44"/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</row>
    <row r="103" spans="1:31" ht="12.75" customHeight="1">
      <c r="A103" s="44"/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</row>
    <row r="104" spans="1:31" ht="12.75" customHeight="1">
      <c r="A104" s="44"/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</row>
    <row r="105" spans="1:31" ht="12.75" customHeight="1">
      <c r="A105" s="44"/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</row>
    <row r="106" spans="1:31" ht="12.75" customHeight="1">
      <c r="A106" s="44"/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</row>
    <row r="107" spans="1:31" ht="12.75" customHeight="1">
      <c r="A107" s="44"/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</row>
    <row r="108" spans="1:31" ht="12.75" customHeight="1">
      <c r="A108" s="44"/>
      <c r="B108" s="44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</row>
    <row r="109" spans="1:31" ht="12.75" customHeight="1">
      <c r="A109" s="44"/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</row>
    <row r="110" spans="1:31" ht="12.75" customHeight="1">
      <c r="A110" s="44"/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</row>
    <row r="111" spans="1:31" ht="12.75" customHeight="1">
      <c r="A111" s="44"/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</row>
    <row r="112" spans="1:31" ht="12.75" customHeight="1">
      <c r="A112" s="44"/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</row>
    <row r="113" spans="1:31" ht="12.75" customHeight="1">
      <c r="A113" s="44"/>
      <c r="B113" s="44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</row>
    <row r="114" spans="1:31" ht="12.75" customHeight="1">
      <c r="A114" s="44"/>
      <c r="B114" s="44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</row>
    <row r="115" spans="1:31" ht="12.75" customHeight="1">
      <c r="A115" s="44"/>
      <c r="B115" s="44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</row>
    <row r="116" spans="1:31" ht="12.75" customHeight="1">
      <c r="A116" s="44"/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</row>
    <row r="117" spans="1:31" ht="12.75" customHeight="1">
      <c r="A117" s="44"/>
      <c r="B117" s="44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</row>
    <row r="118" spans="1:31" ht="12.75" customHeight="1">
      <c r="A118" s="44"/>
      <c r="B118" s="44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</row>
    <row r="119" spans="1:31" ht="12.75" customHeight="1">
      <c r="A119" s="44"/>
      <c r="B119" s="44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</row>
    <row r="120" spans="1:31" ht="12.75" customHeight="1">
      <c r="A120" s="44"/>
      <c r="B120" s="44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</row>
    <row r="121" spans="1:31" ht="12.75" customHeight="1">
      <c r="A121" s="44"/>
      <c r="B121" s="44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</row>
    <row r="122" spans="1:31" ht="12.75" customHeight="1">
      <c r="A122" s="44"/>
      <c r="B122" s="44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</row>
    <row r="123" spans="1:31" ht="12.75" customHeight="1">
      <c r="A123" s="44"/>
      <c r="B123" s="44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</row>
    <row r="124" spans="1:31" ht="12.75" customHeight="1">
      <c r="A124" s="44"/>
      <c r="B124" s="44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</row>
    <row r="125" spans="1:31" ht="12.75" customHeight="1">
      <c r="A125" s="44"/>
      <c r="B125" s="44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</row>
    <row r="126" spans="1:31" ht="12.75" customHeight="1">
      <c r="A126" s="44"/>
      <c r="B126" s="44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</row>
    <row r="127" spans="1:31" ht="12.75" customHeight="1">
      <c r="A127" s="44"/>
      <c r="B127" s="44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</row>
    <row r="128" spans="1:31" ht="12.75" customHeight="1">
      <c r="A128" s="44"/>
      <c r="B128" s="44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</row>
    <row r="129" spans="1:31" ht="12.75" customHeight="1">
      <c r="A129" s="44"/>
      <c r="B129" s="44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</row>
    <row r="130" spans="1:31" ht="12.75" customHeight="1">
      <c r="A130" s="44"/>
      <c r="B130" s="44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</row>
    <row r="131" spans="1:31" ht="12.75" customHeight="1">
      <c r="A131" s="44"/>
      <c r="B131" s="44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</row>
    <row r="132" spans="1:31" ht="12.75" customHeight="1">
      <c r="A132" s="44"/>
      <c r="B132" s="44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</row>
    <row r="133" spans="1:31" ht="12.75" customHeight="1">
      <c r="A133" s="44"/>
      <c r="B133" s="44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</row>
    <row r="134" spans="1:31" ht="12.75" customHeight="1">
      <c r="A134" s="44"/>
      <c r="B134" s="44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</row>
    <row r="135" spans="1:31" ht="12.75" customHeight="1">
      <c r="A135" s="44"/>
      <c r="B135" s="44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</row>
    <row r="136" spans="1:31" ht="12.75" customHeight="1">
      <c r="A136" s="44"/>
      <c r="B136" s="44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</row>
    <row r="137" spans="1:31" ht="12.75" customHeight="1">
      <c r="A137" s="44"/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</row>
    <row r="138" spans="1:31" ht="12.75" customHeight="1">
      <c r="A138" s="44"/>
      <c r="B138" s="44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</row>
    <row r="139" spans="1:31" ht="12.75" customHeight="1">
      <c r="A139" s="44"/>
      <c r="B139" s="44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</row>
    <row r="140" spans="1:31" ht="12.75" customHeight="1">
      <c r="A140" s="44"/>
      <c r="B140" s="44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</row>
    <row r="141" spans="1:31" ht="12.75" customHeight="1">
      <c r="A141" s="44"/>
      <c r="B141" s="44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</row>
    <row r="142" spans="1:31" ht="12.75" customHeight="1">
      <c r="A142" s="44"/>
      <c r="B142" s="44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</row>
    <row r="143" spans="1:31" ht="12.75" customHeight="1">
      <c r="A143" s="44"/>
      <c r="B143" s="44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</row>
    <row r="144" spans="1:31" ht="12.75" customHeight="1">
      <c r="A144" s="44"/>
      <c r="B144" s="44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</row>
    <row r="145" spans="1:31" ht="12.75" customHeight="1">
      <c r="A145" s="44"/>
      <c r="B145" s="44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</row>
    <row r="146" spans="1:31" ht="12.75" customHeight="1">
      <c r="A146" s="44"/>
      <c r="B146" s="44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</row>
    <row r="147" spans="1:31" ht="12.75" customHeight="1">
      <c r="A147" s="44"/>
      <c r="B147" s="44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</row>
    <row r="148" spans="1:31" ht="12.75" customHeight="1">
      <c r="A148" s="44"/>
      <c r="B148" s="44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</row>
    <row r="149" spans="1:31" ht="12.75" customHeight="1">
      <c r="A149" s="44"/>
      <c r="B149" s="44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</row>
    <row r="150" spans="1:31" ht="12.75" customHeight="1">
      <c r="A150" s="44"/>
      <c r="B150" s="44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</row>
    <row r="151" spans="1:31" ht="12.75" customHeight="1">
      <c r="A151" s="44"/>
      <c r="B151" s="44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</row>
    <row r="152" spans="1:31" ht="12.75" customHeight="1">
      <c r="A152" s="44"/>
      <c r="B152" s="44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</row>
    <row r="153" spans="1:31" ht="12.75" customHeight="1">
      <c r="A153" s="44"/>
      <c r="B153" s="44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</row>
    <row r="154" spans="1:31" ht="12.75" customHeight="1">
      <c r="A154" s="44"/>
      <c r="B154" s="44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</row>
    <row r="155" spans="1:31" ht="12.75" customHeight="1">
      <c r="A155" s="44"/>
      <c r="B155" s="44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</row>
    <row r="156" spans="1:31" ht="12.75" customHeight="1">
      <c r="A156" s="44"/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</row>
    <row r="157" spans="1:31" ht="12.75" customHeight="1">
      <c r="A157" s="44"/>
      <c r="B157" s="44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</row>
    <row r="158" spans="1:31" ht="12.75" customHeight="1">
      <c r="A158" s="44"/>
      <c r="B158" s="44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</row>
    <row r="159" spans="1:31" ht="12.75" customHeight="1">
      <c r="A159" s="44"/>
      <c r="B159" s="44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</row>
    <row r="160" spans="1:31" ht="12.75" customHeight="1">
      <c r="A160" s="44"/>
      <c r="B160" s="44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</row>
    <row r="161" spans="1:31" ht="12.75" customHeight="1">
      <c r="A161" s="44"/>
      <c r="B161" s="44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</row>
    <row r="162" spans="1:31" ht="12.75" customHeight="1">
      <c r="A162" s="44"/>
      <c r="B162" s="44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</row>
    <row r="163" spans="1:31" ht="12.75" customHeight="1">
      <c r="A163" s="44"/>
      <c r="B163" s="44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</row>
    <row r="164" spans="1:31" ht="12.75" customHeight="1">
      <c r="A164" s="44"/>
      <c r="B164" s="44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</row>
    <row r="165" spans="1:31" ht="12.75" customHeight="1">
      <c r="A165" s="44"/>
      <c r="B165" s="44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</row>
    <row r="166" spans="1:31" ht="12.75" customHeight="1">
      <c r="A166" s="44"/>
      <c r="B166" s="44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</row>
    <row r="167" spans="1:31" ht="12.75" customHeight="1">
      <c r="A167" s="44"/>
      <c r="B167" s="44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</row>
    <row r="168" spans="1:31" ht="12.75" customHeight="1">
      <c r="A168" s="44"/>
      <c r="B168" s="44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</row>
    <row r="169" spans="1:31" ht="12.75" customHeight="1">
      <c r="A169" s="44"/>
      <c r="B169" s="44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</row>
    <row r="170" spans="1:31" ht="12.75" customHeight="1">
      <c r="A170" s="44"/>
      <c r="B170" s="44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</row>
    <row r="171" spans="1:31" ht="12.75" customHeight="1">
      <c r="A171" s="44"/>
      <c r="B171" s="44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</row>
    <row r="172" spans="1:31" ht="12.75" customHeight="1">
      <c r="A172" s="44"/>
      <c r="B172" s="44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</row>
    <row r="173" spans="1:31" ht="12.75" customHeight="1">
      <c r="A173" s="44"/>
      <c r="B173" s="44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</row>
    <row r="174" spans="1:31" ht="12.75" customHeight="1">
      <c r="A174" s="44"/>
      <c r="B174" s="44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</row>
    <row r="175" spans="1:31" ht="12.75" customHeight="1">
      <c r="A175" s="44"/>
      <c r="B175" s="44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</row>
    <row r="176" spans="1:31" ht="12.75" customHeight="1">
      <c r="A176" s="44"/>
      <c r="B176" s="44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</row>
    <row r="177" spans="1:31" ht="12.75" customHeight="1">
      <c r="A177" s="44"/>
      <c r="B177" s="44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</row>
    <row r="178" spans="1:31" ht="12.75" customHeight="1">
      <c r="A178" s="44"/>
      <c r="B178" s="44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</row>
    <row r="179" spans="1:31" ht="12.75" customHeight="1">
      <c r="A179" s="44"/>
      <c r="B179" s="44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</row>
    <row r="180" spans="1:31" ht="12.75" customHeight="1">
      <c r="A180" s="44"/>
      <c r="B180" s="44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</row>
    <row r="181" spans="1:31" ht="12.75" customHeight="1">
      <c r="A181" s="44"/>
      <c r="B181" s="44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</row>
    <row r="182" spans="1:31" ht="12.75" customHeight="1">
      <c r="A182" s="44"/>
      <c r="B182" s="44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</row>
    <row r="183" spans="1:31" ht="12.75" customHeight="1">
      <c r="A183" s="44"/>
      <c r="B183" s="44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</row>
    <row r="184" spans="1:31" ht="12.75" customHeight="1">
      <c r="A184" s="44"/>
      <c r="B184" s="44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</row>
    <row r="185" spans="1:31" ht="12.75" customHeight="1">
      <c r="A185" s="44"/>
      <c r="B185" s="44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</row>
    <row r="186" spans="1:31" ht="12.75" customHeight="1">
      <c r="A186" s="44"/>
      <c r="B186" s="44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</row>
    <row r="187" spans="1:31" ht="12.75" customHeight="1">
      <c r="A187" s="44"/>
      <c r="B187" s="44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</row>
    <row r="188" spans="1:31" ht="12.75" customHeight="1">
      <c r="A188" s="44"/>
      <c r="B188" s="44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</row>
    <row r="189" spans="1:31" ht="12.75" customHeight="1">
      <c r="A189" s="44"/>
      <c r="B189" s="44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</row>
    <row r="190" spans="1:31" ht="12.75" customHeight="1">
      <c r="A190" s="44"/>
      <c r="B190" s="44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</row>
    <row r="191" spans="1:31" ht="12.75" customHeight="1">
      <c r="A191" s="44"/>
      <c r="B191" s="44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</row>
    <row r="192" spans="1:31" ht="12.75" customHeight="1">
      <c r="A192" s="44"/>
      <c r="B192" s="44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</row>
    <row r="193" spans="1:31" ht="12.75" customHeight="1">
      <c r="A193" s="44"/>
      <c r="B193" s="44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</row>
    <row r="194" spans="1:31" ht="12.75" customHeight="1">
      <c r="A194" s="44"/>
      <c r="B194" s="44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</row>
    <row r="195" spans="1:31" ht="12.75" customHeight="1">
      <c r="A195" s="44"/>
      <c r="B195" s="44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</row>
    <row r="196" spans="1:31" ht="12.75" customHeight="1">
      <c r="A196" s="44"/>
      <c r="B196" s="44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</row>
    <row r="197" spans="1:31" ht="12.75" customHeight="1">
      <c r="A197" s="44"/>
      <c r="B197" s="44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</row>
    <row r="198" spans="1:31" ht="12.75" customHeight="1">
      <c r="A198" s="44"/>
      <c r="B198" s="44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</row>
    <row r="199" spans="1:31" ht="12.75" customHeight="1">
      <c r="A199" s="44"/>
      <c r="B199" s="44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</row>
    <row r="200" spans="1:31" ht="12.75" customHeight="1">
      <c r="A200" s="44"/>
      <c r="B200" s="44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</row>
    <row r="201" spans="1:31" ht="12.75" customHeight="1">
      <c r="A201" s="44"/>
      <c r="B201" s="44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</row>
    <row r="202" spans="1:31" ht="12.75" customHeight="1">
      <c r="A202" s="44"/>
      <c r="B202" s="44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</row>
    <row r="203" spans="1:31" ht="12.75" customHeight="1">
      <c r="A203" s="44"/>
      <c r="B203" s="44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</row>
    <row r="204" spans="1:31" ht="12.75" customHeight="1">
      <c r="A204" s="44"/>
      <c r="B204" s="44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</row>
    <row r="205" spans="1:31" ht="12.75" customHeight="1">
      <c r="A205" s="44"/>
      <c r="B205" s="44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</row>
    <row r="206" spans="1:31" ht="12.75" customHeight="1">
      <c r="A206" s="44"/>
      <c r="B206" s="44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</row>
    <row r="207" spans="1:31" ht="12.75" customHeight="1">
      <c r="A207" s="44"/>
      <c r="B207" s="44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</row>
    <row r="208" spans="1:31" ht="12.75" customHeight="1">
      <c r="A208" s="44"/>
      <c r="B208" s="44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</row>
    <row r="209" spans="1:31" ht="12.75" customHeight="1">
      <c r="A209" s="44"/>
      <c r="B209" s="44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</row>
    <row r="210" spans="1:31" ht="12.75" customHeight="1">
      <c r="A210" s="44"/>
      <c r="B210" s="44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</row>
    <row r="211" spans="1:31" ht="12.75" customHeight="1">
      <c r="A211" s="44"/>
      <c r="B211" s="44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</row>
    <row r="212" spans="1:31" ht="12.75" customHeight="1">
      <c r="A212" s="44"/>
      <c r="B212" s="44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</row>
    <row r="213" spans="1:31" ht="12.75" customHeight="1">
      <c r="A213" s="44"/>
      <c r="B213" s="44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</row>
    <row r="214" spans="1:31" ht="12.75" customHeight="1">
      <c r="A214" s="44"/>
      <c r="B214" s="44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</row>
    <row r="215" spans="1:31" ht="12.75" customHeight="1">
      <c r="A215" s="44"/>
      <c r="B215" s="44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</row>
    <row r="216" spans="1:31" ht="12.75" customHeight="1">
      <c r="A216" s="44"/>
      <c r="B216" s="44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</row>
    <row r="217" spans="1:31" ht="12.75" customHeight="1">
      <c r="A217" s="44"/>
      <c r="B217" s="44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</row>
    <row r="218" spans="1:31" ht="12.75" customHeight="1">
      <c r="A218" s="44"/>
      <c r="B218" s="44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</row>
    <row r="219" spans="1:31" ht="12.75" customHeight="1">
      <c r="A219" s="44"/>
      <c r="B219" s="44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</row>
    <row r="220" spans="1:31" ht="12.75" customHeight="1">
      <c r="A220" s="44"/>
      <c r="B220" s="44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</row>
  </sheetData>
  <mergeCells count="4">
    <mergeCell ref="O3:O4"/>
    <mergeCell ref="A3:A4"/>
    <mergeCell ref="B3:B4"/>
    <mergeCell ref="C3:N3"/>
  </mergeCells>
  <printOptions horizontalCentered="1"/>
  <pageMargins left="0.39370078740157483" right="0.39370078740157483" top="1.1811023622047245" bottom="0.78740157480314965" header="0" footer="0"/>
  <pageSetup paperSize="9" orientation="landscape"/>
  <headerFooter>
    <oddHeader>&amp;L&amp;F&amp;R&amp;A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00"/>
  <sheetViews>
    <sheetView workbookViewId="0">
      <selection activeCell="B16" sqref="B16"/>
    </sheetView>
  </sheetViews>
  <sheetFormatPr defaultColWidth="14.42578125" defaultRowHeight="15" customHeight="1"/>
  <cols>
    <col min="1" max="1" width="3.7109375" customWidth="1"/>
    <col min="2" max="2" width="26" customWidth="1"/>
    <col min="3" max="3" width="22.28515625" customWidth="1"/>
    <col min="4" max="4" width="22.85546875" customWidth="1"/>
    <col min="5" max="5" width="21.28515625" customWidth="1"/>
    <col min="6" max="6" width="18.7109375" customWidth="1"/>
    <col min="7" max="7" width="15.42578125" customWidth="1"/>
    <col min="8" max="8" width="16.140625" customWidth="1"/>
    <col min="9" max="9" width="19" customWidth="1"/>
    <col min="10" max="10" width="14.7109375" customWidth="1"/>
    <col min="11" max="11" width="19.28515625" customWidth="1"/>
    <col min="12" max="12" width="15.85546875" customWidth="1"/>
    <col min="13" max="13" width="15.7109375" customWidth="1"/>
    <col min="14" max="14" width="14.42578125" customWidth="1"/>
    <col min="15" max="15" width="15.7109375" customWidth="1"/>
    <col min="16" max="16" width="18.85546875" customWidth="1"/>
  </cols>
  <sheetData>
    <row r="1" spans="1:16" ht="27.75" customHeight="1">
      <c r="A1" s="86"/>
      <c r="B1" s="87" t="s">
        <v>68</v>
      </c>
      <c r="C1" s="88"/>
      <c r="D1" s="88"/>
      <c r="E1" s="88"/>
      <c r="F1" s="88"/>
      <c r="G1" s="88"/>
      <c r="H1" s="88"/>
      <c r="I1" s="88"/>
      <c r="J1" s="86"/>
      <c r="K1" s="86"/>
      <c r="L1" s="86"/>
      <c r="M1" s="86"/>
      <c r="N1" s="86"/>
      <c r="O1" s="86"/>
      <c r="P1" s="86"/>
    </row>
    <row r="2" spans="1:16" ht="12" customHeight="1">
      <c r="A2" s="89" t="s">
        <v>46</v>
      </c>
      <c r="B2" s="90" t="s">
        <v>8</v>
      </c>
      <c r="C2" s="91">
        <v>0</v>
      </c>
      <c r="D2" s="91">
        <v>1</v>
      </c>
      <c r="E2" s="91">
        <v>2</v>
      </c>
      <c r="F2" s="91">
        <v>3</v>
      </c>
      <c r="G2" s="91">
        <v>4</v>
      </c>
      <c r="H2" s="91">
        <v>5</v>
      </c>
      <c r="I2" s="91">
        <v>6</v>
      </c>
      <c r="J2" s="91">
        <v>7</v>
      </c>
      <c r="K2" s="91">
        <v>8</v>
      </c>
      <c r="L2" s="91">
        <v>9</v>
      </c>
      <c r="M2" s="91">
        <v>10</v>
      </c>
      <c r="N2" s="91">
        <v>11</v>
      </c>
      <c r="O2" s="92">
        <v>12</v>
      </c>
      <c r="P2" s="93" t="s">
        <v>69</v>
      </c>
    </row>
    <row r="3" spans="1:16" ht="12" customHeight="1">
      <c r="A3" s="94" t="s">
        <v>48</v>
      </c>
      <c r="B3" s="95" t="s">
        <v>70</v>
      </c>
      <c r="C3" s="96">
        <v>0</v>
      </c>
      <c r="D3" s="97">
        <f t="shared" ref="D3:O3" si="0">C28</f>
        <v>172038</v>
      </c>
      <c r="E3" s="97">
        <f t="shared" si="0"/>
        <v>1212712.2799999993</v>
      </c>
      <c r="F3" s="97">
        <f t="shared" si="0"/>
        <v>3251786.5599999987</v>
      </c>
      <c r="G3" s="97">
        <f t="shared" si="0"/>
        <v>4936936.839999998</v>
      </c>
      <c r="H3" s="97">
        <f t="shared" si="0"/>
        <v>9212811.1199999973</v>
      </c>
      <c r="I3" s="97">
        <f t="shared" si="0"/>
        <v>13488685.399999997</v>
      </c>
      <c r="J3" s="97">
        <f t="shared" si="0"/>
        <v>13549555.679999998</v>
      </c>
      <c r="K3" s="97">
        <f t="shared" si="0"/>
        <v>17979029.960000001</v>
      </c>
      <c r="L3" s="97">
        <f t="shared" si="0"/>
        <v>22408504.240000002</v>
      </c>
      <c r="M3" s="97">
        <f t="shared" si="0"/>
        <v>24312934.520000003</v>
      </c>
      <c r="N3" s="97">
        <f t="shared" si="0"/>
        <v>28742408.800000004</v>
      </c>
      <c r="O3" s="97">
        <f t="shared" si="0"/>
        <v>33171883.080000006</v>
      </c>
      <c r="P3" s="98"/>
    </row>
    <row r="4" spans="1:16" ht="34.5" customHeight="1">
      <c r="A4" s="99" t="s">
        <v>50</v>
      </c>
      <c r="B4" s="100" t="s">
        <v>71</v>
      </c>
      <c r="C4" s="101">
        <f>'Исходные данные'!B9</f>
        <v>12000000</v>
      </c>
      <c r="D4" s="101">
        <f>'Исходные данные'!C9</f>
        <v>0</v>
      </c>
      <c r="E4" s="101">
        <f>'Исходные данные'!D9</f>
        <v>0</v>
      </c>
      <c r="F4" s="101">
        <f>'Исходные данные'!E9</f>
        <v>0</v>
      </c>
      <c r="G4" s="101">
        <f>'Исходные данные'!F9</f>
        <v>0</v>
      </c>
      <c r="H4" s="101">
        <f>'Исходные данные'!G9</f>
        <v>0</v>
      </c>
      <c r="I4" s="101">
        <f>'Исходные данные'!H9</f>
        <v>0</v>
      </c>
      <c r="J4" s="101">
        <f>'Исходные данные'!I9</f>
        <v>0</v>
      </c>
      <c r="K4" s="101">
        <f>'Исходные данные'!J9</f>
        <v>0</v>
      </c>
      <c r="L4" s="101">
        <f>'Исходные данные'!K9</f>
        <v>0</v>
      </c>
      <c r="M4" s="101">
        <f>'Исходные данные'!L9</f>
        <v>0</v>
      </c>
      <c r="N4" s="101">
        <f>'Исходные данные'!M9</f>
        <v>0</v>
      </c>
      <c r="O4" s="101">
        <f>'Исходные данные'!N9</f>
        <v>0</v>
      </c>
      <c r="P4" s="102">
        <f t="shared" ref="P4:P27" si="1">SUM(C4:O4)</f>
        <v>12000000</v>
      </c>
    </row>
    <row r="5" spans="1:16" ht="12" customHeight="1">
      <c r="A5" s="103" t="s">
        <v>52</v>
      </c>
      <c r="B5" s="104" t="s">
        <v>72</v>
      </c>
      <c r="C5" s="105">
        <f>'Исходные данные'!B16</f>
        <v>0</v>
      </c>
      <c r="D5" s="105">
        <f>'Исходные данные'!C16</f>
        <v>5568000</v>
      </c>
      <c r="E5" s="105">
        <f>'Исходные данные'!D16</f>
        <v>6566400</v>
      </c>
      <c r="F5" s="105">
        <f>'Исходные данные'!E16</f>
        <v>8803200</v>
      </c>
      <c r="G5" s="105">
        <f>'Исходные данные'!F16</f>
        <v>8803200</v>
      </c>
      <c r="H5" s="105">
        <f>'Исходные данные'!G16</f>
        <v>8803200</v>
      </c>
      <c r="I5" s="105">
        <f>'Исходные данные'!H16</f>
        <v>7814400</v>
      </c>
      <c r="J5" s="105">
        <f>'Исходные данные'!I16</f>
        <v>8956800</v>
      </c>
      <c r="K5" s="105">
        <f>'Исходные данные'!J16</f>
        <v>8956800</v>
      </c>
      <c r="L5" s="105">
        <f>'Исходные данные'!K16</f>
        <v>10252800</v>
      </c>
      <c r="M5" s="105">
        <f>'Исходные данные'!L16</f>
        <v>8956800</v>
      </c>
      <c r="N5" s="105">
        <f>'Исходные данные'!M16</f>
        <v>8956800</v>
      </c>
      <c r="O5" s="105">
        <f>'Исходные данные'!N16</f>
        <v>8956800</v>
      </c>
      <c r="P5" s="102">
        <f t="shared" si="1"/>
        <v>101395200</v>
      </c>
    </row>
    <row r="6" spans="1:16" ht="12" customHeight="1">
      <c r="A6" s="106" t="s">
        <v>54</v>
      </c>
      <c r="B6" s="107" t="s">
        <v>73</v>
      </c>
      <c r="C6" s="108">
        <f t="shared" ref="C6:O6" si="2">C4+C5</f>
        <v>12000000</v>
      </c>
      <c r="D6" s="108">
        <f t="shared" si="2"/>
        <v>5568000</v>
      </c>
      <c r="E6" s="108">
        <f t="shared" si="2"/>
        <v>6566400</v>
      </c>
      <c r="F6" s="108">
        <f t="shared" si="2"/>
        <v>8803200</v>
      </c>
      <c r="G6" s="108">
        <f t="shared" si="2"/>
        <v>8803200</v>
      </c>
      <c r="H6" s="108">
        <f t="shared" si="2"/>
        <v>8803200</v>
      </c>
      <c r="I6" s="108">
        <f t="shared" si="2"/>
        <v>7814400</v>
      </c>
      <c r="J6" s="108">
        <f t="shared" si="2"/>
        <v>8956800</v>
      </c>
      <c r="K6" s="108">
        <f t="shared" si="2"/>
        <v>8956800</v>
      </c>
      <c r="L6" s="108">
        <f t="shared" si="2"/>
        <v>10252800</v>
      </c>
      <c r="M6" s="108">
        <f t="shared" si="2"/>
        <v>8956800</v>
      </c>
      <c r="N6" s="108">
        <f t="shared" si="2"/>
        <v>8956800</v>
      </c>
      <c r="O6" s="108">
        <f t="shared" si="2"/>
        <v>8956800</v>
      </c>
      <c r="P6" s="102">
        <f t="shared" si="1"/>
        <v>113395200</v>
      </c>
    </row>
    <row r="7" spans="1:16" ht="12" customHeight="1">
      <c r="A7" s="109" t="s">
        <v>56</v>
      </c>
      <c r="B7" s="104" t="s">
        <v>74</v>
      </c>
      <c r="C7" s="105">
        <f t="shared" ref="C7:O7" si="3">SUM(C8:C9)</f>
        <v>5383129</v>
      </c>
      <c r="D7" s="105">
        <f t="shared" si="3"/>
        <v>0</v>
      </c>
      <c r="E7" s="105">
        <f t="shared" si="3"/>
        <v>0</v>
      </c>
      <c r="F7" s="105">
        <f t="shared" si="3"/>
        <v>32000</v>
      </c>
      <c r="G7" s="105">
        <f t="shared" si="3"/>
        <v>0</v>
      </c>
      <c r="H7" s="105">
        <f t="shared" si="3"/>
        <v>0</v>
      </c>
      <c r="I7" s="105">
        <f t="shared" si="3"/>
        <v>0</v>
      </c>
      <c r="J7" s="105">
        <f t="shared" si="3"/>
        <v>0</v>
      </c>
      <c r="K7" s="105">
        <f t="shared" si="3"/>
        <v>0</v>
      </c>
      <c r="L7" s="105">
        <f t="shared" si="3"/>
        <v>53000</v>
      </c>
      <c r="M7" s="105">
        <f t="shared" si="3"/>
        <v>0</v>
      </c>
      <c r="N7" s="105">
        <f t="shared" si="3"/>
        <v>0</v>
      </c>
      <c r="O7" s="105">
        <f t="shared" si="3"/>
        <v>0</v>
      </c>
      <c r="P7" s="102">
        <f t="shared" si="1"/>
        <v>5468129</v>
      </c>
    </row>
    <row r="8" spans="1:16" ht="12" customHeight="1">
      <c r="A8" s="110"/>
      <c r="B8" s="111" t="s">
        <v>75</v>
      </c>
      <c r="C8" s="112">
        <f>'Исходные данные'!B19</f>
        <v>4883129</v>
      </c>
      <c r="D8" s="112">
        <f>'Исходные данные'!C19</f>
        <v>0</v>
      </c>
      <c r="E8" s="112">
        <f>'Исходные данные'!D19</f>
        <v>0</v>
      </c>
      <c r="F8" s="112">
        <f>'Исходные данные'!E19</f>
        <v>32000</v>
      </c>
      <c r="G8" s="112">
        <f>'Исходные данные'!F19</f>
        <v>0</v>
      </c>
      <c r="H8" s="112">
        <f>'Исходные данные'!G19</f>
        <v>0</v>
      </c>
      <c r="I8" s="112">
        <f>'Исходные данные'!H19</f>
        <v>0</v>
      </c>
      <c r="J8" s="112">
        <f>'Исходные данные'!I19</f>
        <v>0</v>
      </c>
      <c r="K8" s="112">
        <f>'Исходные данные'!J19</f>
        <v>0</v>
      </c>
      <c r="L8" s="112">
        <f>'Исходные данные'!K19</f>
        <v>53000</v>
      </c>
      <c r="M8" s="112">
        <f>'Исходные данные'!L19</f>
        <v>0</v>
      </c>
      <c r="N8" s="112">
        <f>'Исходные данные'!M19</f>
        <v>0</v>
      </c>
      <c r="O8" s="113">
        <f>'Исходные данные'!N19</f>
        <v>0</v>
      </c>
      <c r="P8" s="114">
        <f t="shared" si="1"/>
        <v>4968129</v>
      </c>
    </row>
    <row r="9" spans="1:16" ht="12" customHeight="1">
      <c r="A9" s="115"/>
      <c r="B9" s="111" t="s">
        <v>76</v>
      </c>
      <c r="C9" s="112">
        <f>'Исходные данные'!B36</f>
        <v>500000</v>
      </c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3"/>
      <c r="P9" s="114">
        <f t="shared" si="1"/>
        <v>500000</v>
      </c>
    </row>
    <row r="10" spans="1:16" ht="12" customHeight="1">
      <c r="A10" s="109" t="s">
        <v>58</v>
      </c>
      <c r="B10" s="104" t="s">
        <v>77</v>
      </c>
      <c r="C10" s="105">
        <f t="shared" ref="C10:O10" si="4">SUM(C11:C13)</f>
        <v>3924293</v>
      </c>
      <c r="D10" s="105">
        <f t="shared" si="4"/>
        <v>2448424</v>
      </c>
      <c r="E10" s="105">
        <f t="shared" si="4"/>
        <v>2448424</v>
      </c>
      <c r="F10" s="105">
        <f t="shared" si="4"/>
        <v>2463424</v>
      </c>
      <c r="G10" s="105">
        <f t="shared" si="4"/>
        <v>2448424</v>
      </c>
      <c r="H10" s="105">
        <f t="shared" si="4"/>
        <v>2448424</v>
      </c>
      <c r="I10" s="105">
        <f t="shared" si="4"/>
        <v>2458424</v>
      </c>
      <c r="J10" s="105">
        <f t="shared" si="4"/>
        <v>2448424</v>
      </c>
      <c r="K10" s="105">
        <f t="shared" si="4"/>
        <v>2448424</v>
      </c>
      <c r="L10" s="105">
        <f t="shared" si="4"/>
        <v>2458424</v>
      </c>
      <c r="M10" s="105">
        <f t="shared" si="4"/>
        <v>2448424</v>
      </c>
      <c r="N10" s="105">
        <f t="shared" si="4"/>
        <v>2448424</v>
      </c>
      <c r="O10" s="105">
        <f t="shared" si="4"/>
        <v>2458424</v>
      </c>
      <c r="P10" s="102">
        <f t="shared" si="1"/>
        <v>33350381</v>
      </c>
    </row>
    <row r="11" spans="1:16" ht="12" customHeight="1">
      <c r="A11" s="110"/>
      <c r="B11" s="111" t="s">
        <v>78</v>
      </c>
      <c r="C11" s="112">
        <f>'Исходные данные'!B23</f>
        <v>385699</v>
      </c>
      <c r="D11" s="112">
        <f>'Исходные данные'!C23</f>
        <v>0</v>
      </c>
      <c r="E11" s="112">
        <f>'Исходные данные'!D23</f>
        <v>0</v>
      </c>
      <c r="F11" s="112">
        <f>'Исходные данные'!E23</f>
        <v>0</v>
      </c>
      <c r="G11" s="112">
        <f>'Исходные данные'!F23</f>
        <v>0</v>
      </c>
      <c r="H11" s="112">
        <f>'Исходные данные'!G23</f>
        <v>0</v>
      </c>
      <c r="I11" s="112">
        <f>'Исходные данные'!H23</f>
        <v>0</v>
      </c>
      <c r="J11" s="112">
        <f>'Исходные данные'!I23</f>
        <v>0</v>
      </c>
      <c r="K11" s="112">
        <f>'Исходные данные'!J23</f>
        <v>0</v>
      </c>
      <c r="L11" s="112">
        <f>'Исходные данные'!K23</f>
        <v>0</v>
      </c>
      <c r="M11" s="112">
        <f>'Исходные данные'!L23</f>
        <v>0</v>
      </c>
      <c r="N11" s="112">
        <f>'Исходные данные'!M23</f>
        <v>0</v>
      </c>
      <c r="O11" s="112">
        <f>'Исходные данные'!N23</f>
        <v>0</v>
      </c>
      <c r="P11" s="114">
        <f t="shared" si="1"/>
        <v>385699</v>
      </c>
    </row>
    <row r="12" spans="1:16" ht="12" customHeight="1">
      <c r="A12" s="115"/>
      <c r="B12" s="111" t="s">
        <v>79</v>
      </c>
      <c r="C12" s="112">
        <f>'Исходные данные'!B24</f>
        <v>497430</v>
      </c>
      <c r="D12" s="112">
        <f>'Исходные данные'!C24</f>
        <v>994860</v>
      </c>
      <c r="E12" s="112">
        <f>'Исходные данные'!D24</f>
        <v>994860</v>
      </c>
      <c r="F12" s="112">
        <f>'Исходные данные'!E24</f>
        <v>994860</v>
      </c>
      <c r="G12" s="112">
        <f>'Исходные данные'!F24</f>
        <v>994860</v>
      </c>
      <c r="H12" s="112">
        <f>'Исходные данные'!G24</f>
        <v>994860</v>
      </c>
      <c r="I12" s="112">
        <f>'Исходные данные'!H24</f>
        <v>994860</v>
      </c>
      <c r="J12" s="112">
        <f>'Исходные данные'!I24</f>
        <v>994860</v>
      </c>
      <c r="K12" s="112">
        <f>'Исходные данные'!J24</f>
        <v>994860</v>
      </c>
      <c r="L12" s="112">
        <f>'Исходные данные'!K24</f>
        <v>994860</v>
      </c>
      <c r="M12" s="112">
        <f>'Исходные данные'!L24</f>
        <v>994860</v>
      </c>
      <c r="N12" s="112">
        <f>'Исходные данные'!M24</f>
        <v>994860</v>
      </c>
      <c r="O12" s="112">
        <f>'Исходные данные'!N24</f>
        <v>994860</v>
      </c>
      <c r="P12" s="114">
        <f t="shared" si="1"/>
        <v>12435750</v>
      </c>
    </row>
    <row r="13" spans="1:16" ht="12" customHeight="1">
      <c r="A13" s="115"/>
      <c r="B13" s="111" t="s">
        <v>80</v>
      </c>
      <c r="C13" s="112">
        <f>'Исходные данные'!B25</f>
        <v>3041164</v>
      </c>
      <c r="D13" s="112">
        <f>'Исходные данные'!C25</f>
        <v>1453564</v>
      </c>
      <c r="E13" s="112">
        <f>'Исходные данные'!D25</f>
        <v>1453564</v>
      </c>
      <c r="F13" s="112">
        <f>'Исходные данные'!E25</f>
        <v>1468564</v>
      </c>
      <c r="G13" s="112">
        <f>'Исходные данные'!F25</f>
        <v>1453564</v>
      </c>
      <c r="H13" s="112">
        <f>'Исходные данные'!G25</f>
        <v>1453564</v>
      </c>
      <c r="I13" s="112">
        <f>'Исходные данные'!H25</f>
        <v>1463564</v>
      </c>
      <c r="J13" s="112">
        <f>'Исходные данные'!I25</f>
        <v>1453564</v>
      </c>
      <c r="K13" s="112">
        <f>'Исходные данные'!J25</f>
        <v>1453564</v>
      </c>
      <c r="L13" s="112">
        <f>'Исходные данные'!K25</f>
        <v>1463564</v>
      </c>
      <c r="M13" s="112">
        <f>'Исходные данные'!L25</f>
        <v>1453564</v>
      </c>
      <c r="N13" s="112">
        <f>'Исходные данные'!M25</f>
        <v>1453564</v>
      </c>
      <c r="O13" s="112">
        <f>'Исходные данные'!N25</f>
        <v>1463564</v>
      </c>
      <c r="P13" s="114">
        <f t="shared" si="1"/>
        <v>20528932</v>
      </c>
    </row>
    <row r="14" spans="1:16" ht="12" customHeight="1">
      <c r="A14" s="109" t="s">
        <v>60</v>
      </c>
      <c r="B14" s="104" t="s">
        <v>81</v>
      </c>
      <c r="C14" s="105">
        <f t="shared" ref="C14:O14" si="5">SUM(C15:C22)</f>
        <v>1916164</v>
      </c>
      <c r="D14" s="105">
        <f t="shared" si="5"/>
        <v>1273564</v>
      </c>
      <c r="E14" s="105">
        <f t="shared" si="5"/>
        <v>1273564</v>
      </c>
      <c r="F14" s="105">
        <f t="shared" si="5"/>
        <v>1273564</v>
      </c>
      <c r="G14" s="105">
        <f t="shared" si="5"/>
        <v>1273564</v>
      </c>
      <c r="H14" s="105">
        <f t="shared" si="5"/>
        <v>1273564</v>
      </c>
      <c r="I14" s="105">
        <f t="shared" si="5"/>
        <v>1273564</v>
      </c>
      <c r="J14" s="105">
        <f t="shared" si="5"/>
        <v>1273564</v>
      </c>
      <c r="K14" s="105">
        <f t="shared" si="5"/>
        <v>1273564</v>
      </c>
      <c r="L14" s="105">
        <f t="shared" si="5"/>
        <v>1403564</v>
      </c>
      <c r="M14" s="105">
        <f t="shared" si="5"/>
        <v>1273564</v>
      </c>
      <c r="N14" s="105">
        <f t="shared" si="5"/>
        <v>1273564</v>
      </c>
      <c r="O14" s="105">
        <f t="shared" si="5"/>
        <v>1273564</v>
      </c>
      <c r="P14" s="102">
        <f t="shared" si="1"/>
        <v>17328932</v>
      </c>
    </row>
    <row r="15" spans="1:16" ht="12" customHeight="1">
      <c r="A15" s="110"/>
      <c r="B15" s="111" t="s">
        <v>82</v>
      </c>
      <c r="C15" s="112">
        <f>'Исходные данные'!B29</f>
        <v>916164</v>
      </c>
      <c r="D15" s="112">
        <f>'Исходные данные'!C29</f>
        <v>916164</v>
      </c>
      <c r="E15" s="112">
        <f>'Исходные данные'!D29</f>
        <v>916164</v>
      </c>
      <c r="F15" s="112">
        <f>'Исходные данные'!E29</f>
        <v>916164</v>
      </c>
      <c r="G15" s="112">
        <f>'Исходные данные'!F29</f>
        <v>916164</v>
      </c>
      <c r="H15" s="112">
        <f>'Исходные данные'!G29</f>
        <v>916164</v>
      </c>
      <c r="I15" s="112">
        <f>'Исходные данные'!H29</f>
        <v>916164</v>
      </c>
      <c r="J15" s="112">
        <f>'Исходные данные'!I29</f>
        <v>916164</v>
      </c>
      <c r="K15" s="112">
        <f>'Исходные данные'!J29</f>
        <v>916164</v>
      </c>
      <c r="L15" s="112">
        <f>'Исходные данные'!K29</f>
        <v>916164</v>
      </c>
      <c r="M15" s="112">
        <f>'Исходные данные'!L29</f>
        <v>916164</v>
      </c>
      <c r="N15" s="112">
        <f>'Исходные данные'!M29</f>
        <v>916164</v>
      </c>
      <c r="O15" s="112">
        <f>'Исходные данные'!N29</f>
        <v>916164</v>
      </c>
      <c r="P15" s="114">
        <f t="shared" si="1"/>
        <v>11910132</v>
      </c>
    </row>
    <row r="16" spans="1:16" ht="12" customHeight="1">
      <c r="A16" s="110"/>
      <c r="B16" s="111" t="s">
        <v>28</v>
      </c>
      <c r="C16" s="112">
        <f>'Исходные данные'!B30</f>
        <v>70000</v>
      </c>
      <c r="D16" s="112">
        <f>'Исходные данные'!C30</f>
        <v>45000</v>
      </c>
      <c r="E16" s="112">
        <f>'Исходные данные'!D30</f>
        <v>45000</v>
      </c>
      <c r="F16" s="112">
        <f>'Исходные данные'!E30</f>
        <v>45000</v>
      </c>
      <c r="G16" s="112">
        <f>'Исходные данные'!F30</f>
        <v>45000</v>
      </c>
      <c r="H16" s="112">
        <f>'Исходные данные'!G30</f>
        <v>45000</v>
      </c>
      <c r="I16" s="112">
        <f>'Исходные данные'!H30</f>
        <v>45000</v>
      </c>
      <c r="J16" s="112">
        <f>'Исходные данные'!I30</f>
        <v>45000</v>
      </c>
      <c r="K16" s="112">
        <f>'Исходные данные'!J30</f>
        <v>45000</v>
      </c>
      <c r="L16" s="112">
        <f>'Исходные данные'!K30</f>
        <v>45000</v>
      </c>
      <c r="M16" s="112">
        <f>'Исходные данные'!L30</f>
        <v>45000</v>
      </c>
      <c r="N16" s="112">
        <f>'Исходные данные'!M30</f>
        <v>45000</v>
      </c>
      <c r="O16" s="112">
        <f>'Исходные данные'!N30</f>
        <v>45000</v>
      </c>
      <c r="P16" s="114">
        <f t="shared" si="1"/>
        <v>610000</v>
      </c>
    </row>
    <row r="17" spans="1:16" ht="12" customHeight="1">
      <c r="A17" s="110"/>
      <c r="B17" s="111" t="s">
        <v>29</v>
      </c>
      <c r="C17" s="112">
        <f>'Исходные данные'!B31</f>
        <v>550000</v>
      </c>
      <c r="D17" s="112">
        <f>'Исходные данные'!C31</f>
        <v>125000</v>
      </c>
      <c r="E17" s="112">
        <f>'Исходные данные'!D31</f>
        <v>125000</v>
      </c>
      <c r="F17" s="112">
        <f>'Исходные данные'!E31</f>
        <v>125000</v>
      </c>
      <c r="G17" s="112">
        <f>'Исходные данные'!F31</f>
        <v>125000</v>
      </c>
      <c r="H17" s="112">
        <f>'Исходные данные'!G31</f>
        <v>125000</v>
      </c>
      <c r="I17" s="112">
        <f>'Исходные данные'!H31</f>
        <v>125000</v>
      </c>
      <c r="J17" s="112">
        <f>'Исходные данные'!I31</f>
        <v>125000</v>
      </c>
      <c r="K17" s="112">
        <f>'Исходные данные'!J31</f>
        <v>125000</v>
      </c>
      <c r="L17" s="112">
        <f>'Исходные данные'!K31</f>
        <v>125000</v>
      </c>
      <c r="M17" s="112">
        <f>'Исходные данные'!L31</f>
        <v>125000</v>
      </c>
      <c r="N17" s="112">
        <f>'Исходные данные'!M31</f>
        <v>125000</v>
      </c>
      <c r="O17" s="112">
        <f>'Исходные данные'!N31</f>
        <v>125000</v>
      </c>
      <c r="P17" s="114">
        <f t="shared" si="1"/>
        <v>2050000</v>
      </c>
    </row>
    <row r="18" spans="1:16" ht="12" customHeight="1">
      <c r="A18" s="110"/>
      <c r="B18" s="111" t="s">
        <v>30</v>
      </c>
      <c r="C18" s="112">
        <f>'Исходные данные'!B32</f>
        <v>65000</v>
      </c>
      <c r="D18" s="112">
        <f>'Исходные данные'!C32</f>
        <v>65000</v>
      </c>
      <c r="E18" s="112">
        <f>'Исходные данные'!D32</f>
        <v>65000</v>
      </c>
      <c r="F18" s="112">
        <f>'Исходные данные'!E32</f>
        <v>65000</v>
      </c>
      <c r="G18" s="112">
        <f>'Исходные данные'!F32</f>
        <v>65000</v>
      </c>
      <c r="H18" s="112">
        <f>'Исходные данные'!G32</f>
        <v>65000</v>
      </c>
      <c r="I18" s="112">
        <f>'Исходные данные'!H32</f>
        <v>65000</v>
      </c>
      <c r="J18" s="112">
        <f>'Исходные данные'!I32</f>
        <v>65000</v>
      </c>
      <c r="K18" s="112">
        <f>'Исходные данные'!J32</f>
        <v>65000</v>
      </c>
      <c r="L18" s="112">
        <f>'Исходные данные'!K32</f>
        <v>65000</v>
      </c>
      <c r="M18" s="112">
        <f>'Исходные данные'!L32</f>
        <v>65000</v>
      </c>
      <c r="N18" s="112">
        <f>'Исходные данные'!M32</f>
        <v>65000</v>
      </c>
      <c r="O18" s="112">
        <f>'Исходные данные'!N32</f>
        <v>65000</v>
      </c>
      <c r="P18" s="114">
        <f t="shared" si="1"/>
        <v>845000</v>
      </c>
    </row>
    <row r="19" spans="1:16" ht="12" customHeight="1">
      <c r="A19" s="110"/>
      <c r="B19" s="111" t="s">
        <v>83</v>
      </c>
      <c r="C19" s="112">
        <f>'Исходные данные'!B33</f>
        <v>0</v>
      </c>
      <c r="D19" s="112">
        <f>'Исходные данные'!C33</f>
        <v>2400</v>
      </c>
      <c r="E19" s="112">
        <f>'Исходные данные'!D33</f>
        <v>2400</v>
      </c>
      <c r="F19" s="112">
        <f>'Исходные данные'!E33</f>
        <v>2400</v>
      </c>
      <c r="G19" s="112">
        <f>'Исходные данные'!F33</f>
        <v>2400</v>
      </c>
      <c r="H19" s="112">
        <f>'Исходные данные'!G33</f>
        <v>2400</v>
      </c>
      <c r="I19" s="112">
        <f>'Исходные данные'!H33</f>
        <v>2400</v>
      </c>
      <c r="J19" s="112">
        <f>'Исходные данные'!I33</f>
        <v>2400</v>
      </c>
      <c r="K19" s="112">
        <f>'Исходные данные'!J33</f>
        <v>2400</v>
      </c>
      <c r="L19" s="112">
        <f>'Исходные данные'!K33</f>
        <v>2400</v>
      </c>
      <c r="M19" s="112">
        <f>'Исходные данные'!L33</f>
        <v>2400</v>
      </c>
      <c r="N19" s="112">
        <f>'Исходные данные'!M33</f>
        <v>2400</v>
      </c>
      <c r="O19" s="112">
        <f>'Исходные данные'!N33</f>
        <v>2400</v>
      </c>
      <c r="P19" s="114">
        <f t="shared" si="1"/>
        <v>28800</v>
      </c>
    </row>
    <row r="20" spans="1:16" ht="12" customHeight="1">
      <c r="A20" s="110"/>
      <c r="B20" s="111" t="s">
        <v>33</v>
      </c>
      <c r="C20" s="112">
        <f>'Исходные данные'!B35</f>
        <v>315000</v>
      </c>
      <c r="D20" s="112">
        <f>'Исходные данные'!C35</f>
        <v>0</v>
      </c>
      <c r="E20" s="112">
        <f>'Исходные данные'!D35</f>
        <v>0</v>
      </c>
      <c r="F20" s="112">
        <f>'Исходные данные'!E35</f>
        <v>0</v>
      </c>
      <c r="G20" s="112">
        <f>'Исходные данные'!F35</f>
        <v>0</v>
      </c>
      <c r="H20" s="112">
        <f>'Исходные данные'!G35</f>
        <v>0</v>
      </c>
      <c r="I20" s="112">
        <f>'Исходные данные'!H35</f>
        <v>0</v>
      </c>
      <c r="J20" s="112">
        <f>'Исходные данные'!I35</f>
        <v>0</v>
      </c>
      <c r="K20" s="112">
        <f>'Исходные данные'!J35</f>
        <v>0</v>
      </c>
      <c r="L20" s="112">
        <f>'Исходные данные'!K35</f>
        <v>0</v>
      </c>
      <c r="M20" s="112">
        <f>'Исходные данные'!L35</f>
        <v>0</v>
      </c>
      <c r="N20" s="112">
        <f>'Исходные данные'!M35</f>
        <v>0</v>
      </c>
      <c r="O20" s="112">
        <f>'Исходные данные'!N35</f>
        <v>0</v>
      </c>
      <c r="P20" s="114">
        <f t="shared" si="1"/>
        <v>315000</v>
      </c>
    </row>
    <row r="21" spans="1:16" ht="12" customHeight="1">
      <c r="A21" s="115"/>
      <c r="B21" s="111" t="s">
        <v>34</v>
      </c>
      <c r="C21" s="112"/>
      <c r="D21" s="112">
        <f>'Исходные данные'!C36</f>
        <v>120000</v>
      </c>
      <c r="E21" s="112">
        <f>'Исходные данные'!D36</f>
        <v>120000</v>
      </c>
      <c r="F21" s="112">
        <f>'Исходные данные'!E36</f>
        <v>120000</v>
      </c>
      <c r="G21" s="112">
        <f>'Исходные данные'!F36</f>
        <v>120000</v>
      </c>
      <c r="H21" s="112">
        <f>'Исходные данные'!G36</f>
        <v>120000</v>
      </c>
      <c r="I21" s="112">
        <f>'Исходные данные'!H36</f>
        <v>120000</v>
      </c>
      <c r="J21" s="112">
        <f>'Исходные данные'!I36</f>
        <v>120000</v>
      </c>
      <c r="K21" s="112">
        <f>'Исходные данные'!J36</f>
        <v>120000</v>
      </c>
      <c r="L21" s="112">
        <f>'Исходные данные'!K36</f>
        <v>250000</v>
      </c>
      <c r="M21" s="112">
        <f>'Исходные данные'!L36</f>
        <v>120000</v>
      </c>
      <c r="N21" s="112">
        <f>'Исходные данные'!M36</f>
        <v>120000</v>
      </c>
      <c r="O21" s="112">
        <f>'Исходные данные'!N36</f>
        <v>120000</v>
      </c>
      <c r="P21" s="114">
        <f t="shared" si="1"/>
        <v>1570000</v>
      </c>
    </row>
    <row r="22" spans="1:16" ht="12" customHeight="1">
      <c r="A22" s="115"/>
      <c r="B22" s="111" t="s">
        <v>84</v>
      </c>
      <c r="C22" s="112">
        <f>'Исходные данные'!B37+'Исходные данные'!B44</f>
        <v>0</v>
      </c>
      <c r="D22" s="112">
        <f>'Исходные данные'!C37+'Исходные данные'!C44</f>
        <v>0</v>
      </c>
      <c r="E22" s="112">
        <f>'Исходные данные'!D37+'Исходные данные'!D44</f>
        <v>0</v>
      </c>
      <c r="F22" s="112">
        <f>'Исходные данные'!E37+'Исходные данные'!E44</f>
        <v>0</v>
      </c>
      <c r="G22" s="112">
        <f>'Исходные данные'!F37+'Исходные данные'!F44</f>
        <v>0</v>
      </c>
      <c r="H22" s="112">
        <f>'Исходные данные'!G37+'Исходные данные'!G44</f>
        <v>0</v>
      </c>
      <c r="I22" s="112">
        <f>'Исходные данные'!H37+'Исходные данные'!H44</f>
        <v>0</v>
      </c>
      <c r="J22" s="112">
        <f>'Исходные данные'!I37+'Исходные данные'!I44</f>
        <v>0</v>
      </c>
      <c r="K22" s="112">
        <f>'Исходные данные'!J37+'Исходные данные'!J44</f>
        <v>0</v>
      </c>
      <c r="L22" s="112">
        <f>'Исходные данные'!K37+'Исходные данные'!K44</f>
        <v>0</v>
      </c>
      <c r="M22" s="112">
        <f>'Исходные данные'!L37+'Исходные данные'!L44</f>
        <v>0</v>
      </c>
      <c r="N22" s="112">
        <f>'Исходные данные'!M37+'Исходные данные'!M44</f>
        <v>0</v>
      </c>
      <c r="O22" s="112">
        <f>'Исходные данные'!N37+'Исходные данные'!N44</f>
        <v>0</v>
      </c>
      <c r="P22" s="114">
        <f t="shared" si="1"/>
        <v>0</v>
      </c>
    </row>
    <row r="23" spans="1:16" ht="12" customHeight="1">
      <c r="A23" s="109" t="s">
        <v>62</v>
      </c>
      <c r="B23" s="104" t="s">
        <v>85</v>
      </c>
      <c r="C23" s="116">
        <f t="shared" ref="C23:O23" si="6">SUM(C24:C25)</f>
        <v>0</v>
      </c>
      <c r="D23" s="116">
        <f t="shared" si="6"/>
        <v>200961.72</v>
      </c>
      <c r="E23" s="116">
        <f t="shared" si="6"/>
        <v>200961.72</v>
      </c>
      <c r="F23" s="116">
        <f t="shared" si="6"/>
        <v>2744685.72</v>
      </c>
      <c r="G23" s="116">
        <f t="shared" si="6"/>
        <v>200961.72</v>
      </c>
      <c r="H23" s="116">
        <f t="shared" si="6"/>
        <v>200961.72</v>
      </c>
      <c r="I23" s="116">
        <f t="shared" si="6"/>
        <v>3417165.72</v>
      </c>
      <c r="J23" s="116">
        <f t="shared" si="6"/>
        <v>200961.72</v>
      </c>
      <c r="K23" s="116">
        <f t="shared" si="6"/>
        <v>200961.72</v>
      </c>
      <c r="L23" s="116">
        <f t="shared" si="6"/>
        <v>3829005.72</v>
      </c>
      <c r="M23" s="116">
        <f t="shared" si="6"/>
        <v>200961.72</v>
      </c>
      <c r="N23" s="116">
        <f t="shared" si="6"/>
        <v>200961.72</v>
      </c>
      <c r="O23" s="116">
        <f t="shared" si="6"/>
        <v>3634605.72</v>
      </c>
      <c r="P23" s="102">
        <f t="shared" si="1"/>
        <v>15233156.640000002</v>
      </c>
    </row>
    <row r="24" spans="1:16" ht="12" customHeight="1">
      <c r="A24" s="115"/>
      <c r="B24" s="111" t="s">
        <v>86</v>
      </c>
      <c r="C24" s="112"/>
      <c r="D24" s="113">
        <f>'Финансовые результаты'!C8+'Финансовые результаты'!C11</f>
        <v>200961.72</v>
      </c>
      <c r="E24" s="113">
        <f>'Финансовые результаты'!D8+'Финансовые результаты'!D11</f>
        <v>200961.72</v>
      </c>
      <c r="F24" s="113">
        <f>'Финансовые результаты'!E8+'Финансовые результаты'!E11</f>
        <v>200961.72</v>
      </c>
      <c r="G24" s="113">
        <f>'Финансовые результаты'!F8+'Финансовые результаты'!F11</f>
        <v>200961.72</v>
      </c>
      <c r="H24" s="113">
        <f>'Финансовые результаты'!G8+'Финансовые результаты'!G11</f>
        <v>200961.72</v>
      </c>
      <c r="I24" s="113">
        <f>'Финансовые результаты'!H8+'Финансовые результаты'!H11</f>
        <v>200961.72</v>
      </c>
      <c r="J24" s="113">
        <f>'Финансовые результаты'!I8+'Финансовые результаты'!I11</f>
        <v>200961.72</v>
      </c>
      <c r="K24" s="113">
        <f>'Финансовые результаты'!J8+'Финансовые результаты'!J11</f>
        <v>200961.72</v>
      </c>
      <c r="L24" s="113">
        <f>'Финансовые результаты'!K8+'Финансовые результаты'!K11</f>
        <v>200961.72</v>
      </c>
      <c r="M24" s="113">
        <f>'Финансовые результаты'!L8+'Финансовые результаты'!L11</f>
        <v>200961.72</v>
      </c>
      <c r="N24" s="113">
        <f>'Финансовые результаты'!M8+'Финансовые результаты'!M11</f>
        <v>200961.72</v>
      </c>
      <c r="O24" s="113">
        <f>'Финансовые результаты'!N8+'Финансовые результаты'!N11</f>
        <v>200961.72</v>
      </c>
      <c r="P24" s="114">
        <f t="shared" si="1"/>
        <v>2411540.64</v>
      </c>
    </row>
    <row r="25" spans="1:16" ht="12" customHeight="1">
      <c r="A25" s="115"/>
      <c r="B25" s="111" t="s">
        <v>5</v>
      </c>
      <c r="C25" s="112"/>
      <c r="D25" s="113">
        <v>0</v>
      </c>
      <c r="E25" s="113">
        <v>0</v>
      </c>
      <c r="F25" s="113">
        <f>SUM('Финансовые результаты'!C9:E9)</f>
        <v>2543724</v>
      </c>
      <c r="G25" s="113">
        <v>0</v>
      </c>
      <c r="H25" s="113">
        <v>0</v>
      </c>
      <c r="I25" s="113">
        <f>SUM('Финансовые результаты'!F9:H9)</f>
        <v>3216204</v>
      </c>
      <c r="J25" s="113">
        <v>0</v>
      </c>
      <c r="K25" s="113">
        <v>0</v>
      </c>
      <c r="L25" s="113">
        <f>SUM('Финансовые результаты'!I9:K9)</f>
        <v>3628044</v>
      </c>
      <c r="M25" s="113">
        <v>0</v>
      </c>
      <c r="N25" s="113">
        <v>0</v>
      </c>
      <c r="O25" s="113">
        <f>SUM('Финансовые результаты'!L9:N9)</f>
        <v>3433644</v>
      </c>
      <c r="P25" s="114">
        <f t="shared" si="1"/>
        <v>12821616</v>
      </c>
    </row>
    <row r="26" spans="1:16" ht="12" customHeight="1">
      <c r="A26" s="103" t="s">
        <v>64</v>
      </c>
      <c r="B26" s="104" t="s">
        <v>87</v>
      </c>
      <c r="C26" s="105">
        <f>'Исходные данные'!B41</f>
        <v>604376</v>
      </c>
      <c r="D26" s="105">
        <f>'Исходные данные'!C41</f>
        <v>604376</v>
      </c>
      <c r="E26" s="105">
        <f>'Исходные данные'!D41</f>
        <v>604376</v>
      </c>
      <c r="F26" s="105">
        <f>'Исходные данные'!E41</f>
        <v>604376</v>
      </c>
      <c r="G26" s="105">
        <f>'Исходные данные'!F41</f>
        <v>604376</v>
      </c>
      <c r="H26" s="105">
        <f>'Исходные данные'!G41</f>
        <v>604376</v>
      </c>
      <c r="I26" s="105">
        <f>'Исходные данные'!H41</f>
        <v>604376</v>
      </c>
      <c r="J26" s="105">
        <f>'Исходные данные'!I41</f>
        <v>604376</v>
      </c>
      <c r="K26" s="105">
        <f>'Исходные данные'!J41</f>
        <v>604376</v>
      </c>
      <c r="L26" s="105">
        <f>'Исходные данные'!K41</f>
        <v>604376</v>
      </c>
      <c r="M26" s="105">
        <f>'Исходные данные'!L41</f>
        <v>604376</v>
      </c>
      <c r="N26" s="105">
        <f>'Исходные данные'!M41</f>
        <v>604376</v>
      </c>
      <c r="O26" s="105">
        <f>'Исходные данные'!N41</f>
        <v>604376</v>
      </c>
      <c r="P26" s="102">
        <f t="shared" si="1"/>
        <v>7856888</v>
      </c>
    </row>
    <row r="27" spans="1:16" ht="12" customHeight="1">
      <c r="A27" s="106" t="s">
        <v>88</v>
      </c>
      <c r="B27" s="107" t="s">
        <v>89</v>
      </c>
      <c r="C27" s="108">
        <f t="shared" ref="C27:O27" si="7">SUM(C7,C10,C14,C23,C26)</f>
        <v>11827962</v>
      </c>
      <c r="D27" s="108">
        <f t="shared" si="7"/>
        <v>4527325.7200000007</v>
      </c>
      <c r="E27" s="108">
        <f t="shared" si="7"/>
        <v>4527325.7200000007</v>
      </c>
      <c r="F27" s="108">
        <f t="shared" si="7"/>
        <v>7118049.7200000007</v>
      </c>
      <c r="G27" s="108">
        <f t="shared" si="7"/>
        <v>4527325.7200000007</v>
      </c>
      <c r="H27" s="108">
        <f t="shared" si="7"/>
        <v>4527325.7200000007</v>
      </c>
      <c r="I27" s="108">
        <f t="shared" si="7"/>
        <v>7753529.7200000007</v>
      </c>
      <c r="J27" s="108">
        <f t="shared" si="7"/>
        <v>4527325.7200000007</v>
      </c>
      <c r="K27" s="108">
        <f t="shared" si="7"/>
        <v>4527325.7200000007</v>
      </c>
      <c r="L27" s="108">
        <f t="shared" si="7"/>
        <v>8348369.7200000007</v>
      </c>
      <c r="M27" s="108">
        <f t="shared" si="7"/>
        <v>4527325.7200000007</v>
      </c>
      <c r="N27" s="108">
        <f t="shared" si="7"/>
        <v>4527325.7200000007</v>
      </c>
      <c r="O27" s="108">
        <f t="shared" si="7"/>
        <v>7970969.7200000007</v>
      </c>
      <c r="P27" s="117">
        <f t="shared" si="1"/>
        <v>79237486.640000001</v>
      </c>
    </row>
    <row r="28" spans="1:16" ht="24" customHeight="1">
      <c r="A28" s="118" t="s">
        <v>90</v>
      </c>
      <c r="B28" s="119" t="s">
        <v>91</v>
      </c>
      <c r="C28" s="120">
        <f t="shared" ref="C28:O28" si="8">C3+C6-C27</f>
        <v>172038</v>
      </c>
      <c r="D28" s="120">
        <f t="shared" si="8"/>
        <v>1212712.2799999993</v>
      </c>
      <c r="E28" s="120">
        <f t="shared" si="8"/>
        <v>3251786.5599999987</v>
      </c>
      <c r="F28" s="120">
        <f t="shared" si="8"/>
        <v>4936936.839999998</v>
      </c>
      <c r="G28" s="120">
        <f t="shared" si="8"/>
        <v>9212811.1199999973</v>
      </c>
      <c r="H28" s="120">
        <f t="shared" si="8"/>
        <v>13488685.399999997</v>
      </c>
      <c r="I28" s="120">
        <f t="shared" si="8"/>
        <v>13549555.679999998</v>
      </c>
      <c r="J28" s="120">
        <f t="shared" si="8"/>
        <v>17979029.960000001</v>
      </c>
      <c r="K28" s="120">
        <f t="shared" si="8"/>
        <v>22408504.240000002</v>
      </c>
      <c r="L28" s="120">
        <f t="shared" si="8"/>
        <v>24312934.520000003</v>
      </c>
      <c r="M28" s="120">
        <f t="shared" si="8"/>
        <v>28742408.800000004</v>
      </c>
      <c r="N28" s="120">
        <f t="shared" si="8"/>
        <v>33171883.080000006</v>
      </c>
      <c r="O28" s="120">
        <f t="shared" si="8"/>
        <v>34157713.360000007</v>
      </c>
      <c r="P28" s="121"/>
    </row>
    <row r="29" spans="1:16" ht="12" customHeight="1">
      <c r="A29" s="122"/>
      <c r="B29" s="123"/>
      <c r="C29" s="122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</row>
    <row r="30" spans="1:16" ht="12" customHeight="1">
      <c r="A30" s="122"/>
      <c r="B30" s="123"/>
      <c r="C30" s="122"/>
      <c r="D30" s="122"/>
      <c r="E30" s="122"/>
      <c r="F30" s="122"/>
      <c r="G30" s="122"/>
      <c r="H30" s="122"/>
      <c r="I30" s="122"/>
      <c r="J30" s="125"/>
      <c r="K30" s="125"/>
      <c r="L30" s="125"/>
      <c r="M30" s="125"/>
      <c r="N30" s="125"/>
      <c r="O30" s="122"/>
      <c r="P30" s="122"/>
    </row>
    <row r="31" spans="1:16" ht="12" customHeight="1">
      <c r="A31" s="122"/>
      <c r="B31" s="123"/>
      <c r="C31" s="122"/>
      <c r="D31" s="122"/>
      <c r="E31" s="122"/>
      <c r="F31" s="122"/>
      <c r="G31" s="122"/>
      <c r="H31" s="122"/>
      <c r="I31" s="122"/>
      <c r="J31" s="125"/>
      <c r="K31" s="125"/>
      <c r="L31" s="125"/>
      <c r="M31" s="125"/>
      <c r="N31" s="125"/>
      <c r="O31" s="122"/>
      <c r="P31" s="122"/>
    </row>
    <row r="32" spans="1:16" ht="12" customHeight="1">
      <c r="A32" s="122"/>
      <c r="B32" s="123"/>
      <c r="C32" s="122"/>
      <c r="D32" s="122"/>
      <c r="E32" s="122"/>
      <c r="F32" s="122"/>
      <c r="G32" s="122"/>
      <c r="H32" s="122"/>
      <c r="I32" s="122"/>
      <c r="J32" s="125"/>
      <c r="K32" s="125"/>
      <c r="L32" s="125"/>
      <c r="M32" s="125"/>
      <c r="N32" s="125"/>
      <c r="O32" s="122"/>
      <c r="P32" s="122"/>
    </row>
    <row r="33" spans="1:16" ht="12" customHeight="1">
      <c r="A33" s="122"/>
      <c r="B33" s="123"/>
      <c r="C33" s="122"/>
      <c r="D33" s="122"/>
      <c r="E33" s="122"/>
      <c r="F33" s="122"/>
      <c r="G33" s="122"/>
      <c r="H33" s="122"/>
      <c r="I33" s="122"/>
      <c r="J33" s="125"/>
      <c r="K33" s="125"/>
      <c r="L33" s="125"/>
      <c r="M33" s="125"/>
      <c r="N33" s="125"/>
      <c r="O33" s="122"/>
      <c r="P33" s="122"/>
    </row>
    <row r="34" spans="1:16" ht="12" customHeight="1">
      <c r="A34" s="122"/>
      <c r="B34" s="123"/>
      <c r="C34" s="122"/>
      <c r="D34" s="122"/>
      <c r="E34" s="122"/>
      <c r="F34" s="122"/>
      <c r="G34" s="122"/>
      <c r="H34" s="122"/>
      <c r="I34" s="122"/>
      <c r="J34" s="125"/>
      <c r="K34" s="125"/>
      <c r="L34" s="125"/>
      <c r="M34" s="125"/>
      <c r="N34" s="125"/>
      <c r="O34" s="122"/>
      <c r="P34" s="122"/>
    </row>
    <row r="35" spans="1:16" ht="12" customHeight="1">
      <c r="A35" s="122"/>
      <c r="B35" s="123"/>
      <c r="C35" s="122"/>
      <c r="D35" s="122"/>
      <c r="E35" s="122"/>
      <c r="F35" s="122"/>
      <c r="G35" s="122"/>
      <c r="H35" s="122"/>
      <c r="I35" s="122"/>
      <c r="J35" s="125"/>
      <c r="K35" s="125"/>
      <c r="L35" s="125"/>
      <c r="M35" s="125"/>
      <c r="N35" s="125"/>
      <c r="O35" s="122"/>
      <c r="P35" s="122"/>
    </row>
    <row r="36" spans="1:16" ht="12" customHeight="1">
      <c r="A36" s="122"/>
      <c r="B36" s="123"/>
      <c r="C36" s="122"/>
      <c r="D36" s="122"/>
      <c r="E36" s="122"/>
      <c r="F36" s="122"/>
      <c r="G36" s="122"/>
      <c r="H36" s="122"/>
      <c r="I36" s="122"/>
      <c r="J36" s="125"/>
      <c r="K36" s="125"/>
      <c r="L36" s="125"/>
      <c r="M36" s="125"/>
      <c r="N36" s="125"/>
      <c r="O36" s="122"/>
      <c r="P36" s="122"/>
    </row>
    <row r="37" spans="1:16" ht="12" customHeight="1">
      <c r="A37" s="122"/>
      <c r="B37" s="123"/>
      <c r="C37" s="122"/>
      <c r="D37" s="122"/>
      <c r="E37" s="122"/>
      <c r="F37" s="122"/>
      <c r="G37" s="122"/>
      <c r="H37" s="122"/>
      <c r="I37" s="122"/>
      <c r="J37" s="125"/>
      <c r="K37" s="125"/>
      <c r="L37" s="125"/>
      <c r="M37" s="125"/>
      <c r="N37" s="125"/>
      <c r="O37" s="122"/>
      <c r="P37" s="122"/>
    </row>
    <row r="38" spans="1:16" ht="12" customHeight="1">
      <c r="A38" s="122"/>
      <c r="B38" s="123"/>
      <c r="C38" s="122"/>
      <c r="D38" s="122"/>
      <c r="E38" s="122"/>
      <c r="F38" s="122"/>
      <c r="G38" s="122"/>
      <c r="H38" s="122"/>
      <c r="I38" s="122"/>
      <c r="J38" s="125"/>
      <c r="K38" s="125"/>
      <c r="L38" s="125"/>
      <c r="M38" s="125"/>
      <c r="N38" s="125"/>
      <c r="O38" s="122"/>
      <c r="P38" s="122"/>
    </row>
    <row r="39" spans="1:16" ht="12" customHeight="1">
      <c r="A39" s="122"/>
      <c r="B39" s="123"/>
      <c r="C39" s="122"/>
      <c r="D39" s="122"/>
      <c r="E39" s="122"/>
      <c r="F39" s="122"/>
      <c r="G39" s="122"/>
      <c r="H39" s="122"/>
      <c r="I39" s="122"/>
      <c r="J39" s="125"/>
      <c r="K39" s="125"/>
      <c r="L39" s="125"/>
      <c r="M39" s="125"/>
      <c r="N39" s="125"/>
      <c r="O39" s="122"/>
      <c r="P39" s="122"/>
    </row>
    <row r="40" spans="1:16" ht="12" customHeight="1">
      <c r="A40" s="122"/>
      <c r="B40" s="123"/>
      <c r="C40" s="122"/>
      <c r="D40" s="122"/>
      <c r="E40" s="122"/>
      <c r="F40" s="122"/>
      <c r="G40" s="122"/>
      <c r="H40" s="122"/>
      <c r="I40" s="122"/>
      <c r="J40" s="125"/>
      <c r="K40" s="125"/>
      <c r="L40" s="125"/>
      <c r="M40" s="125"/>
      <c r="N40" s="125"/>
      <c r="O40" s="122"/>
      <c r="P40" s="122"/>
    </row>
    <row r="41" spans="1:16" ht="12" customHeight="1">
      <c r="A41" s="122"/>
      <c r="B41" s="123"/>
      <c r="C41" s="122"/>
      <c r="D41" s="122"/>
      <c r="E41" s="122"/>
      <c r="F41" s="122"/>
      <c r="G41" s="122"/>
      <c r="H41" s="122"/>
      <c r="I41" s="122"/>
      <c r="J41" s="125"/>
      <c r="K41" s="125"/>
      <c r="L41" s="125"/>
      <c r="M41" s="125"/>
      <c r="N41" s="125"/>
      <c r="O41" s="122"/>
      <c r="P41" s="122"/>
    </row>
    <row r="42" spans="1:16" ht="12" customHeight="1">
      <c r="A42" s="122"/>
      <c r="B42" s="123"/>
      <c r="C42" s="122"/>
      <c r="D42" s="122"/>
      <c r="E42" s="122"/>
      <c r="F42" s="122"/>
      <c r="G42" s="122"/>
      <c r="H42" s="122"/>
      <c r="I42" s="122"/>
      <c r="J42" s="125"/>
      <c r="K42" s="125"/>
      <c r="L42" s="125"/>
      <c r="M42" s="125"/>
      <c r="N42" s="125"/>
      <c r="O42" s="122"/>
      <c r="P42" s="122"/>
    </row>
    <row r="43" spans="1:16" ht="12" customHeight="1">
      <c r="A43" s="122"/>
      <c r="B43" s="123"/>
      <c r="C43" s="122"/>
      <c r="D43" s="122"/>
      <c r="E43" s="122"/>
      <c r="F43" s="122"/>
      <c r="G43" s="122"/>
      <c r="H43" s="122"/>
      <c r="I43" s="122"/>
      <c r="J43" s="125"/>
      <c r="K43" s="125"/>
      <c r="L43" s="125"/>
      <c r="M43" s="125"/>
      <c r="N43" s="125"/>
      <c r="O43" s="122"/>
      <c r="P43" s="122"/>
    </row>
    <row r="44" spans="1:16" ht="12" customHeight="1">
      <c r="A44" s="122"/>
      <c r="B44" s="123"/>
      <c r="C44" s="122"/>
      <c r="D44" s="122"/>
      <c r="E44" s="122"/>
      <c r="F44" s="122"/>
      <c r="G44" s="122"/>
      <c r="H44" s="122"/>
      <c r="I44" s="122"/>
      <c r="J44" s="125"/>
      <c r="K44" s="125"/>
      <c r="L44" s="125"/>
      <c r="M44" s="125"/>
      <c r="N44" s="125"/>
      <c r="O44" s="122"/>
      <c r="P44" s="122"/>
    </row>
    <row r="45" spans="1:16" ht="12" customHeight="1">
      <c r="A45" s="122"/>
      <c r="B45" s="123"/>
      <c r="C45" s="122"/>
      <c r="D45" s="122"/>
      <c r="E45" s="122"/>
      <c r="F45" s="122"/>
      <c r="G45" s="122"/>
      <c r="H45" s="122"/>
      <c r="I45" s="122"/>
      <c r="J45" s="125"/>
      <c r="K45" s="125"/>
      <c r="L45" s="125"/>
      <c r="M45" s="125"/>
      <c r="N45" s="125"/>
      <c r="O45" s="122"/>
      <c r="P45" s="122"/>
    </row>
    <row r="46" spans="1:16" ht="12" customHeight="1">
      <c r="A46" s="122"/>
      <c r="B46" s="123"/>
      <c r="C46" s="122"/>
      <c r="D46" s="122"/>
      <c r="E46" s="122"/>
      <c r="F46" s="122"/>
      <c r="G46" s="122"/>
      <c r="H46" s="122"/>
      <c r="I46" s="122"/>
      <c r="J46" s="125"/>
      <c r="K46" s="125"/>
      <c r="L46" s="125"/>
      <c r="M46" s="125"/>
      <c r="N46" s="125"/>
      <c r="O46" s="122"/>
      <c r="P46" s="122"/>
    </row>
    <row r="47" spans="1:16" ht="12" customHeight="1">
      <c r="A47" s="122"/>
      <c r="B47" s="123"/>
      <c r="C47" s="122"/>
      <c r="D47" s="122"/>
      <c r="E47" s="122"/>
      <c r="F47" s="122"/>
      <c r="G47" s="122"/>
      <c r="H47" s="122"/>
      <c r="I47" s="122"/>
      <c r="J47" s="125"/>
      <c r="K47" s="125"/>
      <c r="L47" s="125"/>
      <c r="M47" s="125"/>
      <c r="N47" s="125"/>
      <c r="O47" s="122"/>
      <c r="P47" s="122"/>
    </row>
    <row r="48" spans="1:16" ht="12" customHeight="1">
      <c r="A48" s="122"/>
      <c r="B48" s="123"/>
      <c r="C48" s="122"/>
      <c r="D48" s="122"/>
      <c r="E48" s="122"/>
      <c r="F48" s="122"/>
      <c r="G48" s="122"/>
      <c r="H48" s="122"/>
      <c r="I48" s="122"/>
      <c r="J48" s="125"/>
      <c r="K48" s="125"/>
      <c r="L48" s="125"/>
      <c r="M48" s="125"/>
      <c r="N48" s="125"/>
      <c r="O48" s="122"/>
      <c r="P48" s="122"/>
    </row>
    <row r="49" spans="1:16" ht="12" customHeight="1">
      <c r="A49" s="122"/>
      <c r="B49" s="123"/>
      <c r="C49" s="122"/>
      <c r="D49" s="122"/>
      <c r="E49" s="122"/>
      <c r="F49" s="122"/>
      <c r="G49" s="122"/>
      <c r="H49" s="122"/>
      <c r="I49" s="122"/>
      <c r="J49" s="125"/>
      <c r="K49" s="125"/>
      <c r="L49" s="125"/>
      <c r="M49" s="125"/>
      <c r="N49" s="125"/>
      <c r="O49" s="122"/>
      <c r="P49" s="122"/>
    </row>
    <row r="50" spans="1:16" ht="12" customHeight="1">
      <c r="A50" s="122"/>
      <c r="B50" s="123"/>
      <c r="C50" s="122"/>
      <c r="D50" s="122"/>
      <c r="E50" s="122"/>
      <c r="F50" s="122"/>
      <c r="G50" s="122"/>
      <c r="H50" s="122"/>
      <c r="I50" s="122"/>
      <c r="J50" s="125"/>
      <c r="K50" s="125"/>
      <c r="L50" s="125"/>
      <c r="M50" s="125"/>
      <c r="N50" s="125"/>
      <c r="O50" s="122"/>
      <c r="P50" s="122"/>
    </row>
    <row r="51" spans="1:16" ht="12" customHeight="1">
      <c r="A51" s="122"/>
      <c r="B51" s="123"/>
      <c r="C51" s="122"/>
      <c r="D51" s="122"/>
      <c r="E51" s="122"/>
      <c r="F51" s="122"/>
      <c r="G51" s="122"/>
      <c r="H51" s="122"/>
      <c r="I51" s="122"/>
      <c r="J51" s="125"/>
      <c r="K51" s="125"/>
      <c r="L51" s="125"/>
      <c r="M51" s="125"/>
      <c r="N51" s="125"/>
      <c r="O51" s="122"/>
      <c r="P51" s="122"/>
    </row>
    <row r="52" spans="1:16" ht="12" customHeight="1">
      <c r="A52" s="122"/>
      <c r="B52" s="123"/>
      <c r="C52" s="122"/>
      <c r="D52" s="122"/>
      <c r="E52" s="122"/>
      <c r="F52" s="122"/>
      <c r="G52" s="122"/>
      <c r="H52" s="122"/>
      <c r="I52" s="122"/>
      <c r="J52" s="125"/>
      <c r="K52" s="125"/>
      <c r="L52" s="125"/>
      <c r="M52" s="125"/>
      <c r="N52" s="125"/>
      <c r="O52" s="122"/>
      <c r="P52" s="122"/>
    </row>
    <row r="53" spans="1:16" ht="12" customHeight="1">
      <c r="A53" s="122"/>
      <c r="B53" s="123"/>
      <c r="C53" s="122"/>
      <c r="D53" s="122"/>
      <c r="E53" s="122"/>
      <c r="F53" s="122"/>
      <c r="G53" s="122"/>
      <c r="H53" s="122"/>
      <c r="I53" s="122"/>
      <c r="J53" s="125"/>
      <c r="K53" s="125"/>
      <c r="L53" s="125"/>
      <c r="M53" s="125"/>
      <c r="N53" s="125"/>
      <c r="O53" s="122"/>
      <c r="P53" s="122"/>
    </row>
    <row r="54" spans="1:16" ht="12" customHeight="1">
      <c r="A54" s="122"/>
      <c r="B54" s="123"/>
      <c r="C54" s="122"/>
      <c r="D54" s="122"/>
      <c r="E54" s="122"/>
      <c r="F54" s="122"/>
      <c r="G54" s="122"/>
      <c r="H54" s="122"/>
      <c r="I54" s="122"/>
      <c r="J54" s="125"/>
      <c r="K54" s="125"/>
      <c r="L54" s="125"/>
      <c r="M54" s="125"/>
      <c r="N54" s="125"/>
      <c r="O54" s="122"/>
      <c r="P54" s="122"/>
    </row>
    <row r="55" spans="1:16" ht="12" customHeight="1">
      <c r="A55" s="122"/>
      <c r="B55" s="123"/>
      <c r="C55" s="122"/>
      <c r="D55" s="122"/>
      <c r="E55" s="122"/>
      <c r="F55" s="122"/>
      <c r="G55" s="122"/>
      <c r="H55" s="122"/>
      <c r="I55" s="122"/>
      <c r="J55" s="125"/>
      <c r="K55" s="125"/>
      <c r="L55" s="125"/>
      <c r="M55" s="125"/>
      <c r="N55" s="125"/>
      <c r="O55" s="122"/>
      <c r="P55" s="122"/>
    </row>
    <row r="56" spans="1:16" ht="12" customHeight="1">
      <c r="A56" s="122"/>
      <c r="B56" s="123"/>
      <c r="C56" s="122"/>
      <c r="D56" s="122"/>
      <c r="E56" s="122"/>
      <c r="F56" s="122"/>
      <c r="G56" s="122"/>
      <c r="H56" s="122"/>
      <c r="I56" s="122"/>
      <c r="J56" s="125"/>
      <c r="K56" s="125"/>
      <c r="L56" s="125"/>
      <c r="M56" s="125"/>
      <c r="N56" s="125"/>
      <c r="O56" s="122"/>
      <c r="P56" s="122"/>
    </row>
    <row r="57" spans="1:16" ht="12" customHeight="1">
      <c r="A57" s="122"/>
      <c r="B57" s="123"/>
      <c r="C57" s="122"/>
      <c r="D57" s="122"/>
      <c r="E57" s="122"/>
      <c r="F57" s="122"/>
      <c r="G57" s="122"/>
      <c r="H57" s="122"/>
      <c r="I57" s="122"/>
      <c r="J57" s="125"/>
      <c r="K57" s="125"/>
      <c r="L57" s="125"/>
      <c r="M57" s="125"/>
      <c r="N57" s="125"/>
      <c r="O57" s="122"/>
      <c r="P57" s="122"/>
    </row>
    <row r="58" spans="1:16" ht="12" customHeight="1">
      <c r="A58" s="122"/>
      <c r="B58" s="123"/>
      <c r="C58" s="122"/>
      <c r="D58" s="122"/>
      <c r="E58" s="122"/>
      <c r="F58" s="122"/>
      <c r="G58" s="122"/>
      <c r="H58" s="122"/>
      <c r="I58" s="122"/>
      <c r="J58" s="125"/>
      <c r="K58" s="125"/>
      <c r="L58" s="125"/>
      <c r="M58" s="125"/>
      <c r="N58" s="125"/>
      <c r="O58" s="122"/>
      <c r="P58" s="122"/>
    </row>
    <row r="59" spans="1:16" ht="12" customHeight="1">
      <c r="A59" s="122"/>
      <c r="B59" s="123"/>
      <c r="C59" s="122"/>
      <c r="D59" s="122"/>
      <c r="E59" s="122"/>
      <c r="F59" s="122"/>
      <c r="G59" s="122"/>
      <c r="H59" s="122"/>
      <c r="I59" s="122"/>
      <c r="J59" s="125"/>
      <c r="K59" s="125"/>
      <c r="L59" s="125"/>
      <c r="M59" s="125"/>
      <c r="N59" s="125"/>
      <c r="O59" s="122"/>
      <c r="P59" s="122"/>
    </row>
    <row r="60" spans="1:16" ht="12" customHeight="1">
      <c r="A60" s="122"/>
      <c r="B60" s="123"/>
      <c r="C60" s="122"/>
      <c r="D60" s="122"/>
      <c r="E60" s="122"/>
      <c r="F60" s="122"/>
      <c r="G60" s="122"/>
      <c r="H60" s="122"/>
      <c r="I60" s="122"/>
      <c r="J60" s="125"/>
      <c r="K60" s="125"/>
      <c r="L60" s="125"/>
      <c r="M60" s="125"/>
      <c r="N60" s="125"/>
      <c r="O60" s="122"/>
      <c r="P60" s="122"/>
    </row>
    <row r="61" spans="1:16" ht="12" customHeight="1">
      <c r="A61" s="122"/>
      <c r="B61" s="123"/>
      <c r="C61" s="122"/>
      <c r="D61" s="122"/>
      <c r="E61" s="122"/>
      <c r="F61" s="122"/>
      <c r="G61" s="122"/>
      <c r="H61" s="122"/>
      <c r="I61" s="122"/>
      <c r="J61" s="125"/>
      <c r="K61" s="125"/>
      <c r="L61" s="125"/>
      <c r="M61" s="125"/>
      <c r="N61" s="125"/>
      <c r="O61" s="122"/>
      <c r="P61" s="122"/>
    </row>
    <row r="62" spans="1:16" ht="12" customHeight="1">
      <c r="A62" s="122"/>
      <c r="B62" s="123"/>
      <c r="C62" s="122"/>
      <c r="D62" s="122"/>
      <c r="E62" s="122"/>
      <c r="F62" s="122"/>
      <c r="G62" s="122"/>
      <c r="H62" s="122"/>
      <c r="I62" s="122"/>
      <c r="J62" s="125"/>
      <c r="K62" s="125"/>
      <c r="L62" s="125"/>
      <c r="M62" s="125"/>
      <c r="N62" s="125"/>
      <c r="O62" s="122"/>
      <c r="P62" s="122"/>
    </row>
    <row r="63" spans="1:16" ht="12" customHeight="1">
      <c r="A63" s="122"/>
      <c r="B63" s="123"/>
      <c r="C63" s="122"/>
      <c r="D63" s="122"/>
      <c r="E63" s="122"/>
      <c r="F63" s="122"/>
      <c r="G63" s="122"/>
      <c r="H63" s="122"/>
      <c r="I63" s="122"/>
      <c r="J63" s="125"/>
      <c r="K63" s="125"/>
      <c r="L63" s="125"/>
      <c r="M63" s="125"/>
      <c r="N63" s="125"/>
      <c r="O63" s="122"/>
      <c r="P63" s="122"/>
    </row>
    <row r="64" spans="1:16" ht="12" customHeight="1">
      <c r="A64" s="122"/>
      <c r="B64" s="123"/>
      <c r="C64" s="122"/>
      <c r="D64" s="122"/>
      <c r="E64" s="122"/>
      <c r="F64" s="122"/>
      <c r="G64" s="122"/>
      <c r="H64" s="122"/>
      <c r="I64" s="122"/>
      <c r="J64" s="125"/>
      <c r="K64" s="125"/>
      <c r="L64" s="125"/>
      <c r="M64" s="125"/>
      <c r="N64" s="125"/>
      <c r="O64" s="122"/>
      <c r="P64" s="122"/>
    </row>
    <row r="65" spans="1:16" ht="12" customHeight="1">
      <c r="A65" s="122"/>
      <c r="B65" s="123"/>
      <c r="C65" s="122"/>
      <c r="D65" s="122"/>
      <c r="E65" s="122"/>
      <c r="F65" s="122"/>
      <c r="G65" s="122"/>
      <c r="H65" s="122"/>
      <c r="I65" s="122"/>
      <c r="J65" s="125"/>
      <c r="K65" s="125"/>
      <c r="L65" s="125"/>
      <c r="M65" s="125"/>
      <c r="N65" s="125"/>
      <c r="O65" s="122"/>
      <c r="P65" s="122"/>
    </row>
    <row r="66" spans="1:16" ht="12" customHeight="1">
      <c r="A66" s="122"/>
      <c r="B66" s="123"/>
      <c r="C66" s="122"/>
      <c r="D66" s="122"/>
      <c r="E66" s="122"/>
      <c r="F66" s="122"/>
      <c r="G66" s="122"/>
      <c r="H66" s="122"/>
      <c r="I66" s="122"/>
      <c r="J66" s="125"/>
      <c r="K66" s="125"/>
      <c r="L66" s="125"/>
      <c r="M66" s="125"/>
      <c r="N66" s="125"/>
      <c r="O66" s="122"/>
      <c r="P66" s="122"/>
    </row>
    <row r="67" spans="1:16" ht="12" customHeight="1">
      <c r="A67" s="122"/>
      <c r="B67" s="123"/>
      <c r="C67" s="122"/>
      <c r="D67" s="122"/>
      <c r="E67" s="122"/>
      <c r="F67" s="122"/>
      <c r="G67" s="122"/>
      <c r="H67" s="122"/>
      <c r="I67" s="122"/>
      <c r="J67" s="125"/>
      <c r="K67" s="125"/>
      <c r="L67" s="125"/>
      <c r="M67" s="125"/>
      <c r="N67" s="125"/>
      <c r="O67" s="122"/>
      <c r="P67" s="122"/>
    </row>
    <row r="68" spans="1:16" ht="12" customHeight="1">
      <c r="A68" s="122"/>
      <c r="B68" s="123"/>
      <c r="C68" s="122"/>
      <c r="D68" s="122"/>
      <c r="E68" s="122"/>
      <c r="F68" s="122"/>
      <c r="G68" s="122"/>
      <c r="H68" s="122"/>
      <c r="I68" s="122"/>
      <c r="J68" s="125"/>
      <c r="K68" s="125"/>
      <c r="L68" s="125"/>
      <c r="M68" s="125"/>
      <c r="N68" s="125"/>
      <c r="O68" s="122"/>
      <c r="P68" s="122"/>
    </row>
    <row r="69" spans="1:16" ht="12" customHeight="1">
      <c r="A69" s="122"/>
      <c r="B69" s="123"/>
      <c r="C69" s="122"/>
      <c r="D69" s="122"/>
      <c r="E69" s="122"/>
      <c r="F69" s="122"/>
      <c r="G69" s="122"/>
      <c r="H69" s="122"/>
      <c r="I69" s="122"/>
      <c r="J69" s="125"/>
      <c r="K69" s="125"/>
      <c r="L69" s="125"/>
      <c r="M69" s="125"/>
      <c r="N69" s="125"/>
      <c r="O69" s="122"/>
      <c r="P69" s="122"/>
    </row>
    <row r="70" spans="1:16" ht="12" customHeight="1">
      <c r="A70" s="122"/>
      <c r="B70" s="123"/>
      <c r="C70" s="122"/>
      <c r="D70" s="122"/>
      <c r="E70" s="122"/>
      <c r="F70" s="122"/>
      <c r="G70" s="122"/>
      <c r="H70" s="122"/>
      <c r="I70" s="122"/>
      <c r="J70" s="125"/>
      <c r="K70" s="125"/>
      <c r="L70" s="125"/>
      <c r="M70" s="125"/>
      <c r="N70" s="125"/>
      <c r="O70" s="122"/>
      <c r="P70" s="122"/>
    </row>
    <row r="71" spans="1:16" ht="12" customHeight="1">
      <c r="A71" s="122"/>
      <c r="B71" s="123"/>
      <c r="C71" s="122"/>
      <c r="D71" s="122"/>
      <c r="E71" s="122"/>
      <c r="F71" s="122"/>
      <c r="G71" s="122"/>
      <c r="H71" s="122"/>
      <c r="I71" s="122"/>
      <c r="J71" s="125"/>
      <c r="K71" s="125"/>
      <c r="L71" s="125"/>
      <c r="M71" s="125"/>
      <c r="N71" s="125"/>
      <c r="O71" s="122"/>
      <c r="P71" s="122"/>
    </row>
    <row r="72" spans="1:16" ht="12" customHeight="1">
      <c r="A72" s="122"/>
      <c r="B72" s="123"/>
      <c r="C72" s="122"/>
      <c r="D72" s="122"/>
      <c r="E72" s="122"/>
      <c r="F72" s="122"/>
      <c r="G72" s="122"/>
      <c r="H72" s="122"/>
      <c r="I72" s="122"/>
      <c r="J72" s="125"/>
      <c r="K72" s="125"/>
      <c r="L72" s="125"/>
      <c r="M72" s="125"/>
      <c r="N72" s="125"/>
      <c r="O72" s="122"/>
      <c r="P72" s="122"/>
    </row>
    <row r="73" spans="1:16" ht="12" customHeight="1">
      <c r="A73" s="122"/>
      <c r="B73" s="123"/>
      <c r="C73" s="122"/>
      <c r="D73" s="122"/>
      <c r="E73" s="122"/>
      <c r="F73" s="122"/>
      <c r="G73" s="122"/>
      <c r="H73" s="122"/>
      <c r="I73" s="122"/>
      <c r="J73" s="125"/>
      <c r="K73" s="125"/>
      <c r="L73" s="125"/>
      <c r="M73" s="125"/>
      <c r="N73" s="125"/>
      <c r="O73" s="122"/>
      <c r="P73" s="122"/>
    </row>
    <row r="74" spans="1:16" ht="12" customHeight="1">
      <c r="A74" s="122"/>
      <c r="B74" s="123"/>
      <c r="C74" s="122"/>
      <c r="D74" s="122"/>
      <c r="E74" s="122"/>
      <c r="F74" s="122"/>
      <c r="G74" s="122"/>
      <c r="H74" s="122"/>
      <c r="I74" s="122"/>
      <c r="J74" s="125"/>
      <c r="K74" s="125"/>
      <c r="L74" s="125"/>
      <c r="M74" s="125"/>
      <c r="N74" s="125"/>
      <c r="O74" s="122"/>
      <c r="P74" s="122"/>
    </row>
    <row r="75" spans="1:16" ht="12" customHeight="1">
      <c r="A75" s="122"/>
      <c r="B75" s="123"/>
      <c r="C75" s="122"/>
      <c r="D75" s="122"/>
      <c r="E75" s="122"/>
      <c r="F75" s="122"/>
      <c r="G75" s="122"/>
      <c r="H75" s="122"/>
      <c r="I75" s="122"/>
      <c r="J75" s="125"/>
      <c r="K75" s="125"/>
      <c r="L75" s="125"/>
      <c r="M75" s="125"/>
      <c r="N75" s="125"/>
      <c r="O75" s="122"/>
      <c r="P75" s="122"/>
    </row>
    <row r="76" spans="1:16" ht="12" customHeight="1">
      <c r="A76" s="122"/>
      <c r="B76" s="123"/>
      <c r="C76" s="122"/>
      <c r="D76" s="122"/>
      <c r="E76" s="122"/>
      <c r="F76" s="122"/>
      <c r="G76" s="122"/>
      <c r="H76" s="122"/>
      <c r="I76" s="122"/>
      <c r="J76" s="125"/>
      <c r="K76" s="125"/>
      <c r="L76" s="125"/>
      <c r="M76" s="125"/>
      <c r="N76" s="125"/>
      <c r="O76" s="122"/>
      <c r="P76" s="122"/>
    </row>
    <row r="77" spans="1:16" ht="12" customHeight="1">
      <c r="A77" s="122"/>
      <c r="B77" s="123"/>
      <c r="C77" s="122"/>
      <c r="D77" s="122"/>
      <c r="E77" s="122"/>
      <c r="F77" s="122"/>
      <c r="G77" s="122"/>
      <c r="H77" s="122"/>
      <c r="I77" s="122"/>
      <c r="J77" s="125"/>
      <c r="K77" s="125"/>
      <c r="L77" s="125"/>
      <c r="M77" s="125"/>
      <c r="N77" s="125"/>
      <c r="O77" s="122"/>
      <c r="P77" s="122"/>
    </row>
    <row r="78" spans="1:16" ht="12" customHeight="1">
      <c r="A78" s="122"/>
      <c r="B78" s="123"/>
      <c r="C78" s="122"/>
      <c r="D78" s="122"/>
      <c r="E78" s="122"/>
      <c r="F78" s="122"/>
      <c r="G78" s="122"/>
      <c r="H78" s="122"/>
      <c r="I78" s="122"/>
      <c r="J78" s="125"/>
      <c r="K78" s="125"/>
      <c r="L78" s="125"/>
      <c r="M78" s="125"/>
      <c r="N78" s="125"/>
      <c r="O78" s="122"/>
      <c r="P78" s="122"/>
    </row>
    <row r="79" spans="1:16" ht="12" customHeight="1">
      <c r="A79" s="122"/>
      <c r="B79" s="123"/>
      <c r="C79" s="122"/>
      <c r="D79" s="122"/>
      <c r="E79" s="122"/>
      <c r="F79" s="122"/>
      <c r="G79" s="122"/>
      <c r="H79" s="122"/>
      <c r="I79" s="122"/>
      <c r="J79" s="125"/>
      <c r="K79" s="125"/>
      <c r="L79" s="125"/>
      <c r="M79" s="125"/>
      <c r="N79" s="125"/>
      <c r="O79" s="122"/>
      <c r="P79" s="122"/>
    </row>
    <row r="80" spans="1:16" ht="12" customHeight="1">
      <c r="A80" s="122"/>
      <c r="B80" s="123"/>
      <c r="C80" s="122"/>
      <c r="D80" s="122"/>
      <c r="E80" s="122"/>
      <c r="F80" s="122"/>
      <c r="G80" s="122"/>
      <c r="H80" s="122"/>
      <c r="I80" s="122"/>
      <c r="J80" s="125"/>
      <c r="K80" s="125"/>
      <c r="L80" s="125"/>
      <c r="M80" s="125"/>
      <c r="N80" s="125"/>
      <c r="O80" s="122"/>
      <c r="P80" s="122"/>
    </row>
    <row r="81" spans="1:16" ht="12" customHeight="1">
      <c r="A81" s="122"/>
      <c r="B81" s="123"/>
      <c r="C81" s="122"/>
      <c r="D81" s="122"/>
      <c r="E81" s="122"/>
      <c r="F81" s="122"/>
      <c r="G81" s="122"/>
      <c r="H81" s="122"/>
      <c r="I81" s="122"/>
      <c r="J81" s="125"/>
      <c r="K81" s="125"/>
      <c r="L81" s="125"/>
      <c r="M81" s="125"/>
      <c r="N81" s="125"/>
      <c r="O81" s="122"/>
      <c r="P81" s="122"/>
    </row>
    <row r="82" spans="1:16" ht="12" customHeight="1">
      <c r="A82" s="122"/>
      <c r="B82" s="123"/>
      <c r="C82" s="122"/>
      <c r="D82" s="122"/>
      <c r="E82" s="122"/>
      <c r="F82" s="122"/>
      <c r="G82" s="122"/>
      <c r="H82" s="122"/>
      <c r="I82" s="122"/>
      <c r="J82" s="125"/>
      <c r="K82" s="125"/>
      <c r="L82" s="125"/>
      <c r="M82" s="125"/>
      <c r="N82" s="125"/>
      <c r="O82" s="122"/>
      <c r="P82" s="122"/>
    </row>
    <row r="83" spans="1:16" ht="12" customHeight="1">
      <c r="A83" s="122"/>
      <c r="B83" s="123"/>
      <c r="C83" s="122"/>
      <c r="D83" s="122"/>
      <c r="E83" s="122"/>
      <c r="F83" s="122"/>
      <c r="G83" s="122"/>
      <c r="H83" s="122"/>
      <c r="I83" s="122"/>
      <c r="J83" s="125"/>
      <c r="K83" s="125"/>
      <c r="L83" s="125"/>
      <c r="M83" s="125"/>
      <c r="N83" s="125"/>
      <c r="O83" s="122"/>
      <c r="P83" s="122"/>
    </row>
    <row r="84" spans="1:16" ht="12" customHeight="1">
      <c r="A84" s="122"/>
      <c r="B84" s="123"/>
      <c r="C84" s="122"/>
      <c r="D84" s="122"/>
      <c r="E84" s="122"/>
      <c r="F84" s="122"/>
      <c r="G84" s="122"/>
      <c r="H84" s="122"/>
      <c r="I84" s="122"/>
      <c r="J84" s="125"/>
      <c r="K84" s="125"/>
      <c r="L84" s="125"/>
      <c r="M84" s="125"/>
      <c r="N84" s="125"/>
      <c r="O84" s="122"/>
      <c r="P84" s="122"/>
    </row>
    <row r="85" spans="1:16" ht="12" customHeight="1">
      <c r="A85" s="122"/>
      <c r="B85" s="123"/>
      <c r="C85" s="122"/>
      <c r="D85" s="122"/>
      <c r="E85" s="122"/>
      <c r="F85" s="122"/>
      <c r="G85" s="122"/>
      <c r="H85" s="122"/>
      <c r="I85" s="122"/>
      <c r="J85" s="125"/>
      <c r="K85" s="125"/>
      <c r="L85" s="125"/>
      <c r="M85" s="125"/>
      <c r="N85" s="125"/>
      <c r="O85" s="122"/>
      <c r="P85" s="122"/>
    </row>
    <row r="86" spans="1:16" ht="12" customHeight="1">
      <c r="A86" s="122"/>
      <c r="B86" s="123"/>
      <c r="C86" s="122"/>
      <c r="D86" s="122"/>
      <c r="E86" s="122"/>
      <c r="F86" s="122"/>
      <c r="G86" s="122"/>
      <c r="H86" s="122"/>
      <c r="I86" s="122"/>
      <c r="J86" s="125"/>
      <c r="K86" s="125"/>
      <c r="L86" s="125"/>
      <c r="M86" s="125"/>
      <c r="N86" s="125"/>
      <c r="O86" s="122"/>
      <c r="P86" s="122"/>
    </row>
    <row r="87" spans="1:16" ht="12" customHeight="1">
      <c r="A87" s="122"/>
      <c r="B87" s="123"/>
      <c r="C87" s="122"/>
      <c r="D87" s="122"/>
      <c r="E87" s="122"/>
      <c r="F87" s="122"/>
      <c r="G87" s="122"/>
      <c r="H87" s="122"/>
      <c r="I87" s="122"/>
      <c r="J87" s="125"/>
      <c r="K87" s="125"/>
      <c r="L87" s="125"/>
      <c r="M87" s="125"/>
      <c r="N87" s="125"/>
      <c r="O87" s="122"/>
      <c r="P87" s="122"/>
    </row>
    <row r="88" spans="1:16" ht="12" customHeight="1">
      <c r="A88" s="122"/>
      <c r="B88" s="123"/>
      <c r="C88" s="122"/>
      <c r="D88" s="122"/>
      <c r="E88" s="122"/>
      <c r="F88" s="122"/>
      <c r="G88" s="122"/>
      <c r="H88" s="122"/>
      <c r="I88" s="122"/>
      <c r="J88" s="125"/>
      <c r="K88" s="125"/>
      <c r="L88" s="125"/>
      <c r="M88" s="125"/>
      <c r="N88" s="125"/>
      <c r="O88" s="122"/>
      <c r="P88" s="122"/>
    </row>
    <row r="89" spans="1:16" ht="12" customHeight="1">
      <c r="A89" s="122"/>
      <c r="B89" s="123"/>
      <c r="C89" s="122"/>
      <c r="D89" s="122"/>
      <c r="E89" s="122"/>
      <c r="F89" s="122"/>
      <c r="G89" s="122"/>
      <c r="H89" s="122"/>
      <c r="I89" s="122"/>
      <c r="J89" s="125"/>
      <c r="K89" s="125"/>
      <c r="L89" s="125"/>
      <c r="M89" s="125"/>
      <c r="N89" s="125"/>
      <c r="O89" s="122"/>
      <c r="P89" s="122"/>
    </row>
    <row r="90" spans="1:16" ht="12" customHeight="1">
      <c r="A90" s="122"/>
      <c r="B90" s="123"/>
      <c r="C90" s="122"/>
      <c r="D90" s="122"/>
      <c r="E90" s="122"/>
      <c r="F90" s="122"/>
      <c r="G90" s="122"/>
      <c r="H90" s="122"/>
      <c r="I90" s="122"/>
      <c r="J90" s="125"/>
      <c r="K90" s="125"/>
      <c r="L90" s="125"/>
      <c r="M90" s="125"/>
      <c r="N90" s="125"/>
      <c r="O90" s="122"/>
      <c r="P90" s="122"/>
    </row>
    <row r="91" spans="1:16" ht="12" customHeight="1">
      <c r="A91" s="122"/>
      <c r="B91" s="123"/>
      <c r="C91" s="122"/>
      <c r="D91" s="122"/>
      <c r="E91" s="122"/>
      <c r="F91" s="122"/>
      <c r="G91" s="122"/>
      <c r="H91" s="122"/>
      <c r="I91" s="122"/>
      <c r="J91" s="125"/>
      <c r="K91" s="125"/>
      <c r="L91" s="125"/>
      <c r="M91" s="125"/>
      <c r="N91" s="125"/>
      <c r="O91" s="122"/>
      <c r="P91" s="122"/>
    </row>
    <row r="92" spans="1:16" ht="12" customHeight="1">
      <c r="A92" s="122"/>
      <c r="B92" s="123"/>
      <c r="C92" s="122"/>
      <c r="D92" s="122"/>
      <c r="E92" s="122"/>
      <c r="F92" s="122"/>
      <c r="G92" s="122"/>
      <c r="H92" s="122"/>
      <c r="I92" s="122"/>
      <c r="J92" s="125"/>
      <c r="K92" s="125"/>
      <c r="L92" s="125"/>
      <c r="M92" s="125"/>
      <c r="N92" s="125"/>
      <c r="O92" s="122"/>
      <c r="P92" s="122"/>
    </row>
    <row r="93" spans="1:16" ht="12" customHeight="1">
      <c r="A93" s="122"/>
      <c r="B93" s="123"/>
      <c r="C93" s="122"/>
      <c r="D93" s="122"/>
      <c r="E93" s="122"/>
      <c r="F93" s="122"/>
      <c r="G93" s="122"/>
      <c r="H93" s="122"/>
      <c r="I93" s="122"/>
      <c r="J93" s="125"/>
      <c r="K93" s="125"/>
      <c r="L93" s="125"/>
      <c r="M93" s="125"/>
      <c r="N93" s="125"/>
      <c r="O93" s="122"/>
      <c r="P93" s="122"/>
    </row>
    <row r="94" spans="1:16" ht="12" customHeight="1">
      <c r="A94" s="122"/>
      <c r="B94" s="123"/>
      <c r="C94" s="122"/>
      <c r="D94" s="122"/>
      <c r="E94" s="122"/>
      <c r="F94" s="122"/>
      <c r="G94" s="122"/>
      <c r="H94" s="122"/>
      <c r="I94" s="122"/>
      <c r="J94" s="125"/>
      <c r="K94" s="125"/>
      <c r="L94" s="125"/>
      <c r="M94" s="125"/>
      <c r="N94" s="125"/>
      <c r="O94" s="122"/>
      <c r="P94" s="122"/>
    </row>
    <row r="95" spans="1:16" ht="12" customHeight="1">
      <c r="A95" s="122"/>
      <c r="B95" s="123"/>
      <c r="C95" s="122"/>
      <c r="D95" s="122"/>
      <c r="E95" s="122"/>
      <c r="F95" s="122"/>
      <c r="G95" s="122"/>
      <c r="H95" s="122"/>
      <c r="I95" s="122"/>
      <c r="J95" s="125"/>
      <c r="K95" s="125"/>
      <c r="L95" s="125"/>
      <c r="M95" s="125"/>
      <c r="N95" s="125"/>
      <c r="O95" s="122"/>
      <c r="P95" s="122"/>
    </row>
    <row r="96" spans="1:16" ht="12" customHeight="1">
      <c r="A96" s="122"/>
      <c r="B96" s="123"/>
      <c r="C96" s="122"/>
      <c r="D96" s="122"/>
      <c r="E96" s="122"/>
      <c r="F96" s="122"/>
      <c r="G96" s="122"/>
      <c r="H96" s="122"/>
      <c r="I96" s="122"/>
      <c r="J96" s="125"/>
      <c r="K96" s="125"/>
      <c r="L96" s="125"/>
      <c r="M96" s="125"/>
      <c r="N96" s="125"/>
      <c r="O96" s="122"/>
      <c r="P96" s="122"/>
    </row>
    <row r="97" spans="1:16" ht="12" customHeight="1">
      <c r="A97" s="122"/>
      <c r="B97" s="123"/>
      <c r="C97" s="122"/>
      <c r="D97" s="122"/>
      <c r="E97" s="122"/>
      <c r="F97" s="122"/>
      <c r="G97" s="122"/>
      <c r="H97" s="122"/>
      <c r="I97" s="122"/>
      <c r="J97" s="125"/>
      <c r="K97" s="125"/>
      <c r="L97" s="125"/>
      <c r="M97" s="125"/>
      <c r="N97" s="125"/>
      <c r="O97" s="122"/>
      <c r="P97" s="122"/>
    </row>
    <row r="98" spans="1:16" ht="12" customHeight="1">
      <c r="A98" s="122"/>
      <c r="B98" s="123"/>
      <c r="C98" s="122"/>
      <c r="D98" s="122"/>
      <c r="E98" s="122"/>
      <c r="F98" s="122"/>
      <c r="G98" s="122"/>
      <c r="H98" s="122"/>
      <c r="I98" s="122"/>
      <c r="J98" s="125"/>
      <c r="K98" s="125"/>
      <c r="L98" s="125"/>
      <c r="M98" s="125"/>
      <c r="N98" s="125"/>
      <c r="O98" s="122"/>
      <c r="P98" s="122"/>
    </row>
    <row r="99" spans="1:16" ht="12" customHeight="1">
      <c r="A99" s="122"/>
      <c r="B99" s="123"/>
      <c r="C99" s="122"/>
      <c r="D99" s="122"/>
      <c r="E99" s="122"/>
      <c r="F99" s="122"/>
      <c r="G99" s="122"/>
      <c r="H99" s="122"/>
      <c r="I99" s="122"/>
      <c r="J99" s="125"/>
      <c r="K99" s="125"/>
      <c r="L99" s="125"/>
      <c r="M99" s="125"/>
      <c r="N99" s="125"/>
      <c r="O99" s="122"/>
      <c r="P99" s="122"/>
    </row>
    <row r="100" spans="1:16" ht="12" customHeight="1">
      <c r="A100" s="122"/>
      <c r="B100" s="123"/>
      <c r="C100" s="122"/>
      <c r="D100" s="122"/>
      <c r="E100" s="122"/>
      <c r="F100" s="122"/>
      <c r="G100" s="122"/>
      <c r="H100" s="122"/>
      <c r="I100" s="122"/>
      <c r="J100" s="125"/>
      <c r="K100" s="125"/>
      <c r="L100" s="125"/>
      <c r="M100" s="125"/>
      <c r="N100" s="125"/>
      <c r="O100" s="122"/>
      <c r="P100" s="122"/>
    </row>
  </sheetData>
  <printOptions horizontalCentered="1" verticalCentered="1"/>
  <pageMargins left="0.39370078740157483" right="0.39370078740157483" top="0.78740157480314965" bottom="0.78740157480314965" header="0" footer="0"/>
  <pageSetup paperSize="9" orientation="landscape"/>
  <headerFooter>
    <oddHeader>&amp;L&amp;F&amp;R&amp;A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00"/>
  <sheetViews>
    <sheetView topLeftCell="A10" workbookViewId="0">
      <selection activeCell="V35" sqref="V35"/>
    </sheetView>
  </sheetViews>
  <sheetFormatPr defaultColWidth="14.42578125" defaultRowHeight="15" customHeight="1"/>
  <cols>
    <col min="1" max="8" width="8.7109375" customWidth="1"/>
    <col min="9" max="9" width="9.28515625" customWidth="1"/>
    <col min="10" max="10" width="15" customWidth="1"/>
    <col min="11" max="1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spans="1:11" ht="12.75" customHeight="1"/>
    <row r="34" spans="1:11" ht="12.75" customHeight="1"/>
    <row r="35" spans="1:11" ht="240" customHeight="1"/>
    <row r="36" spans="1:11" ht="12.75" customHeight="1">
      <c r="B36" s="126" t="s">
        <v>92</v>
      </c>
    </row>
    <row r="37" spans="1:11" ht="6" customHeight="1"/>
    <row r="38" spans="1:11" ht="19.5" customHeight="1">
      <c r="A38" s="14"/>
      <c r="B38" s="14" t="s">
        <v>93</v>
      </c>
      <c r="J38" s="127">
        <f>'Финансовые результаты'!O12</f>
        <v>30159171.360000007</v>
      </c>
    </row>
    <row r="39" spans="1:11" ht="19.5" customHeight="1">
      <c r="A39" s="14"/>
      <c r="B39" s="14" t="s">
        <v>94</v>
      </c>
      <c r="J39" s="127">
        <f>SUM('Исходные данные'!B11:N11)</f>
        <v>0</v>
      </c>
    </row>
    <row r="40" spans="1:11" ht="19.5" customHeight="1">
      <c r="A40" s="14"/>
      <c r="B40" s="157" t="s">
        <v>95</v>
      </c>
      <c r="C40" s="142"/>
      <c r="D40" s="142"/>
      <c r="E40" s="142"/>
      <c r="F40" s="142"/>
      <c r="G40" s="142"/>
      <c r="H40" s="142"/>
      <c r="I40" s="142"/>
      <c r="J40" s="128">
        <f>IF('Финансовые результаты'!O12=0,"-",'Финансовые результаты'!O12/'Финансовые результаты'!O10)</f>
        <v>0.53852901258349761</v>
      </c>
    </row>
    <row r="41" spans="1:11" ht="30.75" customHeight="1">
      <c r="A41" s="14"/>
      <c r="B41" s="157" t="s">
        <v>96</v>
      </c>
      <c r="C41" s="142"/>
      <c r="D41" s="142"/>
      <c r="E41" s="142"/>
      <c r="F41" s="142"/>
      <c r="G41" s="142"/>
      <c r="H41" s="142"/>
      <c r="I41" s="142"/>
      <c r="J41" s="128">
        <f>IF('Финансовые результаты'!O12=0,"-",'Финансовые результаты'!O12/'Движение денежных средств'!P4)</f>
        <v>2.5132642800000005</v>
      </c>
    </row>
    <row r="42" spans="1:11" ht="19.5" customHeight="1">
      <c r="A42" s="14"/>
      <c r="B42" s="157" t="s">
        <v>97</v>
      </c>
      <c r="C42" s="142"/>
      <c r="D42" s="142"/>
      <c r="E42" s="142"/>
      <c r="F42" s="142"/>
      <c r="G42" s="142"/>
      <c r="H42" s="142"/>
      <c r="I42" s="142"/>
      <c r="J42" s="80">
        <f>'Финансовые результаты'!N14</f>
        <v>8</v>
      </c>
      <c r="K42" s="129" t="s">
        <v>98</v>
      </c>
    </row>
    <row r="43" spans="1:11" ht="36" customHeight="1">
      <c r="A43" s="14"/>
      <c r="B43" s="157" t="s">
        <v>99</v>
      </c>
      <c r="C43" s="142"/>
      <c r="D43" s="142"/>
      <c r="E43" s="142"/>
      <c r="F43" s="142"/>
      <c r="G43" s="142"/>
      <c r="H43" s="142"/>
      <c r="I43" s="142"/>
      <c r="J43" s="128" t="str">
        <f>IF(J39=0,"-",J38/J39)</f>
        <v>-</v>
      </c>
    </row>
    <row r="44" spans="1:11" ht="19.5" customHeight="1">
      <c r="A44" s="14"/>
      <c r="B44" s="157" t="s">
        <v>100</v>
      </c>
      <c r="C44" s="142"/>
      <c r="D44" s="142"/>
      <c r="E44" s="142"/>
      <c r="F44" s="142"/>
      <c r="G44" s="142"/>
      <c r="H44" s="142"/>
      <c r="I44" s="142"/>
      <c r="J44" s="80">
        <f>IF(J43="-",0,'Финансовые результаты'!N15)</f>
        <v>0</v>
      </c>
      <c r="K44" s="129" t="s">
        <v>98</v>
      </c>
    </row>
    <row r="45" spans="1:11" ht="12.75" customHeight="1"/>
    <row r="46" spans="1:11" ht="12.75" customHeight="1"/>
    <row r="47" spans="1:11" ht="12.75" customHeight="1"/>
    <row r="48" spans="1:1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5">
    <mergeCell ref="B44:I44"/>
    <mergeCell ref="B40:I40"/>
    <mergeCell ref="B41:I41"/>
    <mergeCell ref="B42:I42"/>
    <mergeCell ref="B43:I43"/>
  </mergeCells>
  <printOptions horizontalCentered="1" verticalCentered="1"/>
  <pageMargins left="0.78740157480314965" right="0.78740157480314965" top="0.98425196850393704" bottom="0.98425196850393704" header="0" footer="0"/>
  <pageSetup paperSize="9" orientation="landscape"/>
  <headerFooter>
    <oddHeader>&amp;L&amp;F&amp;R&amp;A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Исходные данные</vt:lpstr>
      <vt:lpstr>Финансовые результаты</vt:lpstr>
      <vt:lpstr>Движение денежных средств</vt:lpstr>
      <vt:lpstr>Оценка эффективности проекта</vt:lpstr>
    </vt:vector>
  </TitlesOfParts>
  <Company>St.Foundation for SME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Stepanchuk</dc:creator>
  <cp:lastModifiedBy>Пользователь</cp:lastModifiedBy>
  <cp:lastPrinted>2004-11-11T12:57:24Z</cp:lastPrinted>
  <dcterms:created xsi:type="dcterms:W3CDTF">2000-01-31T09:11:46Z</dcterms:created>
  <dcterms:modified xsi:type="dcterms:W3CDTF">2023-02-02T10:55:51Z</dcterms:modified>
</cp:coreProperties>
</file>