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sherb\OneDrive\Рабочий стол\"/>
    </mc:Choice>
  </mc:AlternateContent>
  <xr:revisionPtr revIDLastSave="0" documentId="13_ncr:1_{8A5DBBF8-D064-48B1-A951-FEC32806F7DA}" xr6:coauthVersionLast="47" xr6:coauthVersionMax="47" xr10:uidLastSave="{00000000-0000-0000-0000-000000000000}"/>
  <bookViews>
    <workbookView xWindow="-108" yWindow="-108" windowWidth="23256" windowHeight="12456" activeTab="4" xr2:uid="{00000000-000D-0000-FFFF-FFFF00000000}"/>
  </bookViews>
  <sheets>
    <sheet name="Cash flow" sheetId="14" r:id="rId1"/>
    <sheet name="Юнит экономика" sheetId="8" r:id="rId2"/>
    <sheet name="Cap Table" sheetId="10" r:id="rId3"/>
    <sheet name="VC Method" sheetId="15" r:id="rId4"/>
    <sheet name="Графики" sheetId="16" r:id="rId5"/>
    <sheet name="Когорта (рубли)" sheetId="2" state="hidden" r:id="rId6"/>
    <sheet name="Когорта (cash flow) (Старт)" sheetId="4" state="hidden" r:id="rId7"/>
    <sheet name="Когорта (cash flow) реестр ПО (" sheetId="7" state="hidden" r:id="rId8"/>
    <sheet name="Юнит экономика (Старт)" sheetId="9" state="hidden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15" roundtripDataChecksum="dhKs8YXESYrh5Le06dFUTSB2DN+US2iqoPKBJ9K72jE="/>
    </ext>
  </extLst>
</workbook>
</file>

<file path=xl/calcChain.xml><?xml version="1.0" encoding="utf-8"?>
<calcChain xmlns="http://schemas.openxmlformats.org/spreadsheetml/2006/main">
  <c r="AD157" i="14" l="1"/>
  <c r="AE157" i="14"/>
  <c r="AF157" i="14"/>
  <c r="AG157" i="14" s="1"/>
  <c r="AH157" i="14" s="1"/>
  <c r="AI157" i="14" s="1"/>
  <c r="AJ157" i="14" s="1"/>
  <c r="AK157" i="14" s="1"/>
  <c r="AL157" i="14" s="1"/>
  <c r="AM157" i="14" s="1"/>
  <c r="AC157" i="14"/>
  <c r="AB157" i="14"/>
  <c r="Q166" i="14"/>
  <c r="R166" i="14" s="1"/>
  <c r="S166" i="14" s="1"/>
  <c r="T166" i="14" s="1"/>
  <c r="U166" i="14" s="1"/>
  <c r="V166" i="14" s="1"/>
  <c r="W166" i="14" s="1"/>
  <c r="X166" i="14" s="1"/>
  <c r="Y166" i="14" s="1"/>
  <c r="Z166" i="14" s="1"/>
  <c r="AA166" i="14" s="1"/>
  <c r="AB166" i="14" s="1"/>
  <c r="AC166" i="14" s="1"/>
  <c r="AD166" i="14" s="1"/>
  <c r="AE166" i="14" s="1"/>
  <c r="AF166" i="14" s="1"/>
  <c r="AG166" i="14" s="1"/>
  <c r="AH166" i="14" s="1"/>
  <c r="AI166" i="14" s="1"/>
  <c r="AJ166" i="14" s="1"/>
  <c r="AK166" i="14" s="1"/>
  <c r="AL166" i="14" s="1"/>
  <c r="AM166" i="14" s="1"/>
  <c r="P166" i="14"/>
  <c r="AC193" i="14"/>
  <c r="AD193" i="14" s="1"/>
  <c r="AE193" i="14" s="1"/>
  <c r="AF193" i="14" s="1"/>
  <c r="AG193" i="14" s="1"/>
  <c r="AH193" i="14" s="1"/>
  <c r="AI193" i="14" s="1"/>
  <c r="AJ193" i="14" s="1"/>
  <c r="AK193" i="14" s="1"/>
  <c r="AL193" i="14" s="1"/>
  <c r="AM193" i="14" s="1"/>
  <c r="T193" i="14"/>
  <c r="U193" i="14" s="1"/>
  <c r="V193" i="14" s="1"/>
  <c r="W193" i="14" s="1"/>
  <c r="X193" i="14" s="1"/>
  <c r="Y193" i="14" s="1"/>
  <c r="Z193" i="14" s="1"/>
  <c r="AA193" i="14" s="1"/>
  <c r="F193" i="14"/>
  <c r="G193" i="14" s="1"/>
  <c r="H193" i="14" s="1"/>
  <c r="I193" i="14" s="1"/>
  <c r="J193" i="14" s="1"/>
  <c r="K193" i="14" s="1"/>
  <c r="L193" i="14" s="1"/>
  <c r="M193" i="14" s="1"/>
  <c r="N193" i="14" s="1"/>
  <c r="O193" i="14" s="1"/>
  <c r="P193" i="14" s="1"/>
  <c r="Q193" i="14" s="1"/>
  <c r="R193" i="14" s="1"/>
  <c r="E193" i="14"/>
  <c r="AA175" i="14"/>
  <c r="AB175" i="14" s="1"/>
  <c r="AC175" i="14" s="1"/>
  <c r="AD175" i="14" s="1"/>
  <c r="AE175" i="14" s="1"/>
  <c r="AF175" i="14" s="1"/>
  <c r="AG175" i="14" s="1"/>
  <c r="AH175" i="14" s="1"/>
  <c r="AI175" i="14" s="1"/>
  <c r="AJ175" i="14" s="1"/>
  <c r="AK175" i="14" s="1"/>
  <c r="AL175" i="14" s="1"/>
  <c r="AM175" i="14" s="1"/>
  <c r="AC177" i="14"/>
  <c r="AD177" i="14" s="1"/>
  <c r="AE177" i="14" s="1"/>
  <c r="AF177" i="14" s="1"/>
  <c r="AG177" i="14" s="1"/>
  <c r="AH177" i="14" s="1"/>
  <c r="AI177" i="14" s="1"/>
  <c r="AJ177" i="14" s="1"/>
  <c r="AK177" i="14" s="1"/>
  <c r="AL177" i="14" s="1"/>
  <c r="AM177" i="14" s="1"/>
  <c r="AB160" i="14"/>
  <c r="AC142" i="14"/>
  <c r="AC141" i="14"/>
  <c r="AD141" i="14" s="1"/>
  <c r="R160" i="14"/>
  <c r="S160" i="14"/>
  <c r="T160" i="14"/>
  <c r="U160" i="14"/>
  <c r="V160" i="14"/>
  <c r="W160" i="14"/>
  <c r="X160" i="14"/>
  <c r="Y160" i="14"/>
  <c r="Z160" i="14"/>
  <c r="AA160" i="14"/>
  <c r="Q160" i="14"/>
  <c r="P160" i="14"/>
  <c r="P164" i="14"/>
  <c r="Q164" i="14" s="1"/>
  <c r="R164" i="14" s="1"/>
  <c r="S164" i="14" s="1"/>
  <c r="T164" i="14" s="1"/>
  <c r="U164" i="14" s="1"/>
  <c r="V164" i="14" s="1"/>
  <c r="W164" i="14" s="1"/>
  <c r="X164" i="14" s="1"/>
  <c r="Y164" i="14" s="1"/>
  <c r="Z164" i="14" s="1"/>
  <c r="AA164" i="14" s="1"/>
  <c r="AB164" i="14" s="1"/>
  <c r="AC164" i="14" s="1"/>
  <c r="AD164" i="14" s="1"/>
  <c r="AE164" i="14" s="1"/>
  <c r="AF164" i="14" s="1"/>
  <c r="AG164" i="14" s="1"/>
  <c r="AH164" i="14" s="1"/>
  <c r="AI164" i="14" s="1"/>
  <c r="AJ164" i="14" s="1"/>
  <c r="AK164" i="14" s="1"/>
  <c r="AL164" i="14" s="1"/>
  <c r="AM164" i="14" s="1"/>
  <c r="P156" i="14"/>
  <c r="Q156" i="14" s="1"/>
  <c r="R156" i="14" s="1"/>
  <c r="S156" i="14" s="1"/>
  <c r="T156" i="14" s="1"/>
  <c r="U156" i="14" s="1"/>
  <c r="V156" i="14" s="1"/>
  <c r="W156" i="14" s="1"/>
  <c r="X156" i="14" s="1"/>
  <c r="Y156" i="14" s="1"/>
  <c r="Z156" i="14" s="1"/>
  <c r="AA156" i="14" s="1"/>
  <c r="AB156" i="14" s="1"/>
  <c r="AC156" i="14" s="1"/>
  <c r="AD156" i="14" s="1"/>
  <c r="AE156" i="14" s="1"/>
  <c r="AF156" i="14" s="1"/>
  <c r="AG156" i="14" s="1"/>
  <c r="AH156" i="14" s="1"/>
  <c r="AI156" i="14" s="1"/>
  <c r="AJ156" i="14" s="1"/>
  <c r="AK156" i="14" s="1"/>
  <c r="AL156" i="14" s="1"/>
  <c r="AM156" i="14" s="1"/>
  <c r="P143" i="14"/>
  <c r="Q143" i="14" s="1"/>
  <c r="R143" i="14" s="1"/>
  <c r="S143" i="14" s="1"/>
  <c r="T143" i="14" s="1"/>
  <c r="D18" i="14"/>
  <c r="E18" i="14" s="1"/>
  <c r="F18" i="14" s="1"/>
  <c r="G18" i="14" s="1"/>
  <c r="D17" i="14"/>
  <c r="D16" i="14"/>
  <c r="E16" i="14" s="1"/>
  <c r="F16" i="14" s="1"/>
  <c r="F8" i="14"/>
  <c r="F9" i="14"/>
  <c r="F7" i="14"/>
  <c r="C21" i="14"/>
  <c r="C24" i="14" s="1"/>
  <c r="C27" i="14" s="1"/>
  <c r="C30" i="14" s="1"/>
  <c r="C33" i="14" s="1"/>
  <c r="C36" i="14" s="1"/>
  <c r="C39" i="14" s="1"/>
  <c r="C42" i="14" s="1"/>
  <c r="C45" i="14" s="1"/>
  <c r="C48" i="14" s="1"/>
  <c r="C51" i="14" s="1"/>
  <c r="C54" i="14" s="1"/>
  <c r="C57" i="14" s="1"/>
  <c r="C60" i="14" s="1"/>
  <c r="C63" i="14" s="1"/>
  <c r="C66" i="14" s="1"/>
  <c r="C69" i="14" s="1"/>
  <c r="C72" i="14" s="1"/>
  <c r="C75" i="14" s="1"/>
  <c r="C78" i="14" s="1"/>
  <c r="C81" i="14" s="1"/>
  <c r="C84" i="14" s="1"/>
  <c r="C87" i="14" s="1"/>
  <c r="C90" i="14" s="1"/>
  <c r="C93" i="14" s="1"/>
  <c r="C96" i="14" s="1"/>
  <c r="C99" i="14" s="1"/>
  <c r="C102" i="14" s="1"/>
  <c r="C105" i="14" s="1"/>
  <c r="C108" i="14" s="1"/>
  <c r="C111" i="14" s="1"/>
  <c r="C114" i="14" s="1"/>
  <c r="C117" i="14" s="1"/>
  <c r="C120" i="14" s="1"/>
  <c r="C123" i="14" s="1"/>
  <c r="C20" i="14"/>
  <c r="C23" i="14" s="1"/>
  <c r="C26" i="14" s="1"/>
  <c r="C29" i="14" s="1"/>
  <c r="C32" i="14" s="1"/>
  <c r="C35" i="14" s="1"/>
  <c r="C38" i="14" s="1"/>
  <c r="C41" i="14" s="1"/>
  <c r="C44" i="14" s="1"/>
  <c r="C47" i="14" s="1"/>
  <c r="C50" i="14" s="1"/>
  <c r="C53" i="14" s="1"/>
  <c r="C56" i="14" s="1"/>
  <c r="C59" i="14" s="1"/>
  <c r="C62" i="14" s="1"/>
  <c r="C65" i="14" s="1"/>
  <c r="C68" i="14" s="1"/>
  <c r="C71" i="14" s="1"/>
  <c r="C74" i="14" s="1"/>
  <c r="C77" i="14" s="1"/>
  <c r="C80" i="14" s="1"/>
  <c r="C83" i="14" s="1"/>
  <c r="C86" i="14" s="1"/>
  <c r="C89" i="14" s="1"/>
  <c r="C92" i="14" s="1"/>
  <c r="C95" i="14" s="1"/>
  <c r="C98" i="14" s="1"/>
  <c r="C101" i="14" s="1"/>
  <c r="C104" i="14" s="1"/>
  <c r="C107" i="14" s="1"/>
  <c r="C110" i="14" s="1"/>
  <c r="C113" i="14" s="1"/>
  <c r="C116" i="14" s="1"/>
  <c r="C119" i="14" s="1"/>
  <c r="C122" i="14" s="1"/>
  <c r="C19" i="14"/>
  <c r="C22" i="14" s="1"/>
  <c r="C25" i="14" s="1"/>
  <c r="C28" i="14" s="1"/>
  <c r="C31" i="14" s="1"/>
  <c r="C34" i="14" s="1"/>
  <c r="C37" i="14" s="1"/>
  <c r="C40" i="14" s="1"/>
  <c r="C43" i="14" s="1"/>
  <c r="C46" i="14" s="1"/>
  <c r="C49" i="14" s="1"/>
  <c r="C52" i="14" s="1"/>
  <c r="C55" i="14" s="1"/>
  <c r="C58" i="14" s="1"/>
  <c r="C61" i="14" s="1"/>
  <c r="C64" i="14" s="1"/>
  <c r="C67" i="14" s="1"/>
  <c r="C70" i="14" s="1"/>
  <c r="C73" i="14" s="1"/>
  <c r="C76" i="14" s="1"/>
  <c r="C79" i="14" s="1"/>
  <c r="C82" i="14" s="1"/>
  <c r="C85" i="14" s="1"/>
  <c r="C88" i="14" s="1"/>
  <c r="C91" i="14" s="1"/>
  <c r="C94" i="14" s="1"/>
  <c r="C97" i="14" s="1"/>
  <c r="C100" i="14" s="1"/>
  <c r="C103" i="14" s="1"/>
  <c r="C106" i="14" s="1"/>
  <c r="C109" i="14" s="1"/>
  <c r="C112" i="14" s="1"/>
  <c r="C115" i="14" s="1"/>
  <c r="C118" i="14" s="1"/>
  <c r="C121" i="14" s="1"/>
  <c r="E15" i="14"/>
  <c r="F15" i="14" s="1"/>
  <c r="G15" i="14" s="1"/>
  <c r="H15" i="14" s="1"/>
  <c r="I15" i="14" s="1"/>
  <c r="J15" i="14" s="1"/>
  <c r="K15" i="14" s="1"/>
  <c r="L15" i="14" s="1"/>
  <c r="M15" i="14" s="1"/>
  <c r="N15" i="14" s="1"/>
  <c r="O15" i="14" s="1"/>
  <c r="P15" i="14" s="1"/>
  <c r="Q15" i="14" s="1"/>
  <c r="R15" i="14" s="1"/>
  <c r="S15" i="14" s="1"/>
  <c r="T15" i="14" s="1"/>
  <c r="U15" i="14" s="1"/>
  <c r="V15" i="14" s="1"/>
  <c r="W15" i="14" s="1"/>
  <c r="X15" i="14" s="1"/>
  <c r="Y15" i="14" s="1"/>
  <c r="Z15" i="14" s="1"/>
  <c r="AA15" i="14" s="1"/>
  <c r="AB15" i="14" s="1"/>
  <c r="AC15" i="14" s="1"/>
  <c r="AD15" i="14" s="1"/>
  <c r="AE15" i="14" s="1"/>
  <c r="AF15" i="14" s="1"/>
  <c r="AG15" i="14" s="1"/>
  <c r="AH15" i="14" s="1"/>
  <c r="AI15" i="14" s="1"/>
  <c r="AJ15" i="14" s="1"/>
  <c r="AK15" i="14" s="1"/>
  <c r="AL15" i="14" s="1"/>
  <c r="AM15" i="14" s="1"/>
  <c r="C16" i="10"/>
  <c r="C15" i="10"/>
  <c r="C14" i="10"/>
  <c r="C8" i="10"/>
  <c r="D66" i="9"/>
  <c r="D67" i="9" s="1"/>
  <c r="D64" i="9"/>
  <c r="D60" i="9"/>
  <c r="D58" i="9"/>
  <c r="D57" i="9"/>
  <c r="D54" i="9"/>
  <c r="D55" i="9" s="1"/>
  <c r="D20" i="9"/>
  <c r="D19" i="9"/>
  <c r="D22" i="9" s="1"/>
  <c r="D5" i="9"/>
  <c r="D8" i="9" s="1"/>
  <c r="D11" i="9" s="1"/>
  <c r="D16" i="9" s="1"/>
  <c r="D36" i="8"/>
  <c r="D35" i="8"/>
  <c r="D5" i="8"/>
  <c r="D8" i="8" s="1"/>
  <c r="D11" i="8" s="1"/>
  <c r="W177" i="7"/>
  <c r="X177" i="7" s="1"/>
  <c r="Y177" i="7" s="1"/>
  <c r="Z177" i="7" s="1"/>
  <c r="AA177" i="7" s="1"/>
  <c r="AB177" i="7" s="1"/>
  <c r="AC177" i="7" s="1"/>
  <c r="AD177" i="7" s="1"/>
  <c r="AE177" i="7" s="1"/>
  <c r="AF177" i="7" s="1"/>
  <c r="AG177" i="7" s="1"/>
  <c r="AH177" i="7" s="1"/>
  <c r="AI177" i="7" s="1"/>
  <c r="AJ177" i="7" s="1"/>
  <c r="AK177" i="7" s="1"/>
  <c r="AL177" i="7" s="1"/>
  <c r="AM177" i="7" s="1"/>
  <c r="AN177" i="7" s="1"/>
  <c r="AO177" i="7" s="1"/>
  <c r="AP177" i="7" s="1"/>
  <c r="AQ177" i="7" s="1"/>
  <c r="AR177" i="7" s="1"/>
  <c r="AS177" i="7" s="1"/>
  <c r="V177" i="7"/>
  <c r="AI173" i="7"/>
  <c r="W172" i="7"/>
  <c r="X172" i="7" s="1"/>
  <c r="Y172" i="7" s="1"/>
  <c r="Z172" i="7" s="1"/>
  <c r="AA172" i="7" s="1"/>
  <c r="AB172" i="7" s="1"/>
  <c r="AC172" i="7" s="1"/>
  <c r="AD172" i="7" s="1"/>
  <c r="AE172" i="7" s="1"/>
  <c r="AF172" i="7" s="1"/>
  <c r="AG172" i="7" s="1"/>
  <c r="AH172" i="7" s="1"/>
  <c r="AI172" i="7" s="1"/>
  <c r="AJ172" i="7" s="1"/>
  <c r="AK172" i="7" s="1"/>
  <c r="AL172" i="7" s="1"/>
  <c r="AM172" i="7" s="1"/>
  <c r="AN172" i="7" s="1"/>
  <c r="AO172" i="7" s="1"/>
  <c r="AP172" i="7" s="1"/>
  <c r="AQ172" i="7" s="1"/>
  <c r="AR172" i="7" s="1"/>
  <c r="AS172" i="7" s="1"/>
  <c r="V172" i="7"/>
  <c r="AS171" i="7"/>
  <c r="AR171" i="7"/>
  <c r="AQ171" i="7"/>
  <c r="AP171" i="7"/>
  <c r="AO171" i="7"/>
  <c r="AN171" i="7"/>
  <c r="AM171" i="7"/>
  <c r="AL171" i="7"/>
  <c r="AK171" i="7"/>
  <c r="AJ171" i="7"/>
  <c r="AH171" i="7"/>
  <c r="AI171" i="7" s="1"/>
  <c r="U170" i="7"/>
  <c r="T170" i="7"/>
  <c r="S170" i="7"/>
  <c r="R170" i="7"/>
  <c r="Q170" i="7"/>
  <c r="P170" i="7"/>
  <c r="O170" i="7"/>
  <c r="N170" i="7"/>
  <c r="M170" i="7"/>
  <c r="U169" i="7"/>
  <c r="T169" i="7"/>
  <c r="S169" i="7"/>
  <c r="R169" i="7"/>
  <c r="Q169" i="7"/>
  <c r="P169" i="7"/>
  <c r="O169" i="7"/>
  <c r="N169" i="7"/>
  <c r="M169" i="7"/>
  <c r="L169" i="7"/>
  <c r="K169" i="7"/>
  <c r="AI168" i="7"/>
  <c r="K167" i="7"/>
  <c r="L167" i="7" s="1"/>
  <c r="AI165" i="7"/>
  <c r="AI164" i="7"/>
  <c r="R163" i="7"/>
  <c r="Q163" i="7"/>
  <c r="N163" i="7"/>
  <c r="R162" i="7"/>
  <c r="Q162" i="7"/>
  <c r="N162" i="7"/>
  <c r="AI161" i="7"/>
  <c r="AI160" i="7"/>
  <c r="AI159" i="7"/>
  <c r="AJ159" i="7" s="1"/>
  <c r="AK159" i="7" s="1"/>
  <c r="AL159" i="7" s="1"/>
  <c r="AM159" i="7" s="1"/>
  <c r="AN159" i="7" s="1"/>
  <c r="AO159" i="7" s="1"/>
  <c r="AP159" i="7" s="1"/>
  <c r="AQ159" i="7" s="1"/>
  <c r="AR159" i="7" s="1"/>
  <c r="AS159" i="7" s="1"/>
  <c r="AH159" i="7"/>
  <c r="U158" i="7"/>
  <c r="V158" i="7" s="1"/>
  <c r="W158" i="7" s="1"/>
  <c r="X158" i="7" s="1"/>
  <c r="Y158" i="7" s="1"/>
  <c r="Z158" i="7" s="1"/>
  <c r="AA158" i="7" s="1"/>
  <c r="AB158" i="7" s="1"/>
  <c r="AC158" i="7" s="1"/>
  <c r="AD158" i="7" s="1"/>
  <c r="AE158" i="7" s="1"/>
  <c r="AF158" i="7" s="1"/>
  <c r="AG158" i="7" s="1"/>
  <c r="AH158" i="7" s="1"/>
  <c r="AI158" i="7" s="1"/>
  <c r="AJ158" i="7" s="1"/>
  <c r="AK158" i="7" s="1"/>
  <c r="AL158" i="7" s="1"/>
  <c r="AM158" i="7" s="1"/>
  <c r="AN158" i="7" s="1"/>
  <c r="AO158" i="7" s="1"/>
  <c r="AP158" i="7" s="1"/>
  <c r="AQ158" i="7" s="1"/>
  <c r="AR158" i="7" s="1"/>
  <c r="AS158" i="7" s="1"/>
  <c r="T158" i="7"/>
  <c r="S158" i="7"/>
  <c r="R158" i="7"/>
  <c r="Q158" i="7"/>
  <c r="P158" i="7"/>
  <c r="O158" i="7"/>
  <c r="N158" i="7"/>
  <c r="U157" i="7"/>
  <c r="T157" i="7"/>
  <c r="S157" i="7"/>
  <c r="S163" i="7" s="1"/>
  <c r="R157" i="7"/>
  <c r="Q157" i="7"/>
  <c r="P157" i="7"/>
  <c r="O157" i="7"/>
  <c r="O163" i="7" s="1"/>
  <c r="N157" i="7"/>
  <c r="AH156" i="7"/>
  <c r="AI156" i="7" s="1"/>
  <c r="AJ156" i="7" s="1"/>
  <c r="AK156" i="7" s="1"/>
  <c r="AL156" i="7" s="1"/>
  <c r="AM156" i="7" s="1"/>
  <c r="AN156" i="7" s="1"/>
  <c r="AO156" i="7" s="1"/>
  <c r="AP156" i="7" s="1"/>
  <c r="AQ156" i="7" s="1"/>
  <c r="AR156" i="7" s="1"/>
  <c r="AS156" i="7" s="1"/>
  <c r="AI155" i="7"/>
  <c r="AJ155" i="7" s="1"/>
  <c r="AK155" i="7" s="1"/>
  <c r="AL155" i="7" s="1"/>
  <c r="AM155" i="7" s="1"/>
  <c r="AN155" i="7" s="1"/>
  <c r="AO155" i="7" s="1"/>
  <c r="AP155" i="7" s="1"/>
  <c r="AQ155" i="7" s="1"/>
  <c r="AR155" i="7" s="1"/>
  <c r="AS155" i="7" s="1"/>
  <c r="AH155" i="7"/>
  <c r="AI154" i="7"/>
  <c r="V153" i="7"/>
  <c r="V152" i="7"/>
  <c r="AI151" i="7"/>
  <c r="AJ151" i="7" s="1"/>
  <c r="AK151" i="7" s="1"/>
  <c r="AL151" i="7" s="1"/>
  <c r="AM151" i="7" s="1"/>
  <c r="AN151" i="7" s="1"/>
  <c r="AO151" i="7" s="1"/>
  <c r="AP151" i="7" s="1"/>
  <c r="AQ151" i="7" s="1"/>
  <c r="AR151" i="7" s="1"/>
  <c r="AS151" i="7" s="1"/>
  <c r="AH151" i="7"/>
  <c r="AP150" i="7"/>
  <c r="AQ150" i="7" s="1"/>
  <c r="AR150" i="7" s="1"/>
  <c r="AS150" i="7" s="1"/>
  <c r="AH150" i="7"/>
  <c r="AI150" i="7" s="1"/>
  <c r="AJ150" i="7" s="1"/>
  <c r="AK150" i="7" s="1"/>
  <c r="AL150" i="7" s="1"/>
  <c r="AM150" i="7" s="1"/>
  <c r="AN150" i="7" s="1"/>
  <c r="AO150" i="7" s="1"/>
  <c r="AL149" i="7"/>
  <c r="AM149" i="7" s="1"/>
  <c r="AN149" i="7" s="1"/>
  <c r="AO149" i="7" s="1"/>
  <c r="AP149" i="7" s="1"/>
  <c r="AQ149" i="7" s="1"/>
  <c r="AR149" i="7" s="1"/>
  <c r="AS149" i="7" s="1"/>
  <c r="AH149" i="7"/>
  <c r="AI149" i="7" s="1"/>
  <c r="AJ149" i="7" s="1"/>
  <c r="AK149" i="7" s="1"/>
  <c r="AP148" i="7"/>
  <c r="AQ148" i="7" s="1"/>
  <c r="AR148" i="7" s="1"/>
  <c r="AS148" i="7" s="1"/>
  <c r="AH148" i="7"/>
  <c r="AI148" i="7" s="1"/>
  <c r="AJ148" i="7" s="1"/>
  <c r="AK148" i="7" s="1"/>
  <c r="AL148" i="7" s="1"/>
  <c r="AM148" i="7" s="1"/>
  <c r="AN148" i="7" s="1"/>
  <c r="AO148" i="7" s="1"/>
  <c r="R148" i="7"/>
  <c r="T148" i="7" s="1"/>
  <c r="Q148" i="7"/>
  <c r="S148" i="7" s="1"/>
  <c r="U148" i="7" s="1"/>
  <c r="L148" i="7"/>
  <c r="K148" i="7"/>
  <c r="AH147" i="7"/>
  <c r="AI147" i="7" s="1"/>
  <c r="AJ147" i="7" s="1"/>
  <c r="AK147" i="7" s="1"/>
  <c r="AL147" i="7" s="1"/>
  <c r="AM147" i="7" s="1"/>
  <c r="AN147" i="7" s="1"/>
  <c r="AO147" i="7" s="1"/>
  <c r="AP147" i="7" s="1"/>
  <c r="AQ147" i="7" s="1"/>
  <c r="AR147" i="7" s="1"/>
  <c r="AS147" i="7" s="1"/>
  <c r="K147" i="7"/>
  <c r="M147" i="7" s="1"/>
  <c r="AH146" i="7"/>
  <c r="AI146" i="7" s="1"/>
  <c r="AJ146" i="7" s="1"/>
  <c r="AK146" i="7" s="1"/>
  <c r="AL146" i="7" s="1"/>
  <c r="AM146" i="7" s="1"/>
  <c r="AN146" i="7" s="1"/>
  <c r="AO146" i="7" s="1"/>
  <c r="AP146" i="7" s="1"/>
  <c r="AQ146" i="7" s="1"/>
  <c r="AR146" i="7" s="1"/>
  <c r="AS146" i="7" s="1"/>
  <c r="AH145" i="7"/>
  <c r="AI145" i="7" s="1"/>
  <c r="AJ145" i="7" s="1"/>
  <c r="AK145" i="7" s="1"/>
  <c r="AL145" i="7" s="1"/>
  <c r="AM145" i="7" s="1"/>
  <c r="AN145" i="7" s="1"/>
  <c r="AO145" i="7" s="1"/>
  <c r="AP145" i="7" s="1"/>
  <c r="AQ145" i="7" s="1"/>
  <c r="AR145" i="7" s="1"/>
  <c r="AS145" i="7" s="1"/>
  <c r="AJ144" i="7"/>
  <c r="AK144" i="7" s="1"/>
  <c r="AL144" i="7" s="1"/>
  <c r="AM144" i="7" s="1"/>
  <c r="AN144" i="7" s="1"/>
  <c r="AO144" i="7" s="1"/>
  <c r="AP144" i="7" s="1"/>
  <c r="AQ144" i="7" s="1"/>
  <c r="AR144" i="7" s="1"/>
  <c r="AS144" i="7" s="1"/>
  <c r="AH144" i="7"/>
  <c r="AI144" i="7" s="1"/>
  <c r="AH143" i="7"/>
  <c r="AI143" i="7" s="1"/>
  <c r="AJ143" i="7" s="1"/>
  <c r="AK143" i="7" s="1"/>
  <c r="AL143" i="7" s="1"/>
  <c r="AM143" i="7" s="1"/>
  <c r="AN143" i="7" s="1"/>
  <c r="AO143" i="7" s="1"/>
  <c r="AP143" i="7" s="1"/>
  <c r="AQ143" i="7" s="1"/>
  <c r="AR143" i="7" s="1"/>
  <c r="AS143" i="7" s="1"/>
  <c r="AH142" i="7"/>
  <c r="AI142" i="7" s="1"/>
  <c r="AJ142" i="7" s="1"/>
  <c r="AK142" i="7" s="1"/>
  <c r="AL142" i="7" s="1"/>
  <c r="AM142" i="7" s="1"/>
  <c r="AN142" i="7" s="1"/>
  <c r="AO142" i="7" s="1"/>
  <c r="AP142" i="7" s="1"/>
  <c r="AQ142" i="7" s="1"/>
  <c r="AR142" i="7" s="1"/>
  <c r="AS142" i="7" s="1"/>
  <c r="AH141" i="7"/>
  <c r="AI141" i="7" s="1"/>
  <c r="AJ141" i="7" s="1"/>
  <c r="AK141" i="7" s="1"/>
  <c r="AL141" i="7" s="1"/>
  <c r="AM141" i="7" s="1"/>
  <c r="AN141" i="7" s="1"/>
  <c r="AO141" i="7" s="1"/>
  <c r="AP141" i="7" s="1"/>
  <c r="AQ141" i="7" s="1"/>
  <c r="AR141" i="7" s="1"/>
  <c r="AS141" i="7" s="1"/>
  <c r="AH140" i="7"/>
  <c r="AI140" i="7" s="1"/>
  <c r="AJ140" i="7" s="1"/>
  <c r="AK140" i="7" s="1"/>
  <c r="AL140" i="7" s="1"/>
  <c r="AM140" i="7" s="1"/>
  <c r="AN140" i="7" s="1"/>
  <c r="AO140" i="7" s="1"/>
  <c r="AP140" i="7" s="1"/>
  <c r="AQ140" i="7" s="1"/>
  <c r="AR140" i="7" s="1"/>
  <c r="AS140" i="7" s="1"/>
  <c r="AN139" i="7"/>
  <c r="AO139" i="7" s="1"/>
  <c r="AP139" i="7" s="1"/>
  <c r="AQ139" i="7" s="1"/>
  <c r="AR139" i="7" s="1"/>
  <c r="AS139" i="7" s="1"/>
  <c r="AH139" i="7"/>
  <c r="AI139" i="7" s="1"/>
  <c r="AJ139" i="7" s="1"/>
  <c r="AK139" i="7" s="1"/>
  <c r="AL139" i="7" s="1"/>
  <c r="AM139" i="7" s="1"/>
  <c r="AR138" i="7"/>
  <c r="AS138" i="7" s="1"/>
  <c r="AH138" i="7"/>
  <c r="AI138" i="7" s="1"/>
  <c r="AJ138" i="7" s="1"/>
  <c r="AK138" i="7" s="1"/>
  <c r="AL138" i="7" s="1"/>
  <c r="AM138" i="7" s="1"/>
  <c r="AN138" i="7" s="1"/>
  <c r="AO138" i="7" s="1"/>
  <c r="AP138" i="7" s="1"/>
  <c r="AQ138" i="7" s="1"/>
  <c r="AH137" i="7"/>
  <c r="AI137" i="7" s="1"/>
  <c r="AJ137" i="7" s="1"/>
  <c r="AK137" i="7" s="1"/>
  <c r="AL137" i="7" s="1"/>
  <c r="AM137" i="7" s="1"/>
  <c r="AN137" i="7" s="1"/>
  <c r="AO137" i="7" s="1"/>
  <c r="AP137" i="7" s="1"/>
  <c r="AQ137" i="7" s="1"/>
  <c r="AR137" i="7" s="1"/>
  <c r="AS137" i="7" s="1"/>
  <c r="L137" i="7"/>
  <c r="M137" i="7" s="1"/>
  <c r="N137" i="7" s="1"/>
  <c r="O137" i="7" s="1"/>
  <c r="P137" i="7" s="1"/>
  <c r="Q137" i="7" s="1"/>
  <c r="R137" i="7" s="1"/>
  <c r="S137" i="7" s="1"/>
  <c r="T137" i="7" s="1"/>
  <c r="U137" i="7" s="1"/>
  <c r="K137" i="7"/>
  <c r="AM136" i="7"/>
  <c r="AN136" i="7" s="1"/>
  <c r="AO136" i="7" s="1"/>
  <c r="AP136" i="7" s="1"/>
  <c r="AQ136" i="7" s="1"/>
  <c r="AR136" i="7" s="1"/>
  <c r="AS136" i="7" s="1"/>
  <c r="AH136" i="7"/>
  <c r="AI136" i="7" s="1"/>
  <c r="AJ136" i="7" s="1"/>
  <c r="AK136" i="7" s="1"/>
  <c r="AL136" i="7" s="1"/>
  <c r="K136" i="7"/>
  <c r="AH135" i="7"/>
  <c r="L135" i="7"/>
  <c r="M135" i="7" s="1"/>
  <c r="K135" i="7"/>
  <c r="AK133" i="7"/>
  <c r="AL133" i="7" s="1"/>
  <c r="AM133" i="7" s="1"/>
  <c r="AN133" i="7" s="1"/>
  <c r="AO133" i="7" s="1"/>
  <c r="AP133" i="7" s="1"/>
  <c r="AQ133" i="7" s="1"/>
  <c r="AR133" i="7" s="1"/>
  <c r="AS133" i="7" s="1"/>
  <c r="AH133" i="7"/>
  <c r="AI133" i="7" s="1"/>
  <c r="AJ133" i="7" s="1"/>
  <c r="AI132" i="7"/>
  <c r="AJ132" i="7" s="1"/>
  <c r="AK132" i="7" s="1"/>
  <c r="AL132" i="7" s="1"/>
  <c r="AM132" i="7" s="1"/>
  <c r="AN132" i="7" s="1"/>
  <c r="AO132" i="7" s="1"/>
  <c r="AP132" i="7" s="1"/>
  <c r="AQ132" i="7" s="1"/>
  <c r="AR132" i="7" s="1"/>
  <c r="AS132" i="7" s="1"/>
  <c r="AH132" i="7"/>
  <c r="AK131" i="7"/>
  <c r="AL131" i="7" s="1"/>
  <c r="AM131" i="7" s="1"/>
  <c r="AN131" i="7" s="1"/>
  <c r="AO131" i="7" s="1"/>
  <c r="AP131" i="7" s="1"/>
  <c r="AQ131" i="7" s="1"/>
  <c r="AR131" i="7" s="1"/>
  <c r="AS131" i="7" s="1"/>
  <c r="AH131" i="7"/>
  <c r="AI131" i="7" s="1"/>
  <c r="AJ131" i="7" s="1"/>
  <c r="AO130" i="7"/>
  <c r="AP130" i="7" s="1"/>
  <c r="AQ130" i="7" s="1"/>
  <c r="AR130" i="7" s="1"/>
  <c r="AS130" i="7" s="1"/>
  <c r="AI130" i="7"/>
  <c r="AJ130" i="7" s="1"/>
  <c r="AK130" i="7" s="1"/>
  <c r="AL130" i="7" s="1"/>
  <c r="AM130" i="7" s="1"/>
  <c r="AN130" i="7" s="1"/>
  <c r="AH130" i="7"/>
  <c r="AH129" i="7"/>
  <c r="AI129" i="7" s="1"/>
  <c r="J128" i="7"/>
  <c r="J125" i="7"/>
  <c r="J123" i="7"/>
  <c r="J121" i="7"/>
  <c r="J119" i="7"/>
  <c r="J174" i="7" s="1"/>
  <c r="G48" i="7"/>
  <c r="G51" i="7" s="1"/>
  <c r="G54" i="7" s="1"/>
  <c r="G57" i="7" s="1"/>
  <c r="G60" i="7" s="1"/>
  <c r="G63" i="7" s="1"/>
  <c r="G66" i="7" s="1"/>
  <c r="G69" i="7" s="1"/>
  <c r="G72" i="7" s="1"/>
  <c r="G75" i="7" s="1"/>
  <c r="G78" i="7" s="1"/>
  <c r="G81" i="7" s="1"/>
  <c r="G84" i="7" s="1"/>
  <c r="G87" i="7" s="1"/>
  <c r="G90" i="7" s="1"/>
  <c r="G93" i="7" s="1"/>
  <c r="G96" i="7" s="1"/>
  <c r="G99" i="7" s="1"/>
  <c r="G102" i="7" s="1"/>
  <c r="G105" i="7" s="1"/>
  <c r="G108" i="7" s="1"/>
  <c r="G111" i="7" s="1"/>
  <c r="G114" i="7" s="1"/>
  <c r="G21" i="7"/>
  <c r="G24" i="7" s="1"/>
  <c r="G27" i="7" s="1"/>
  <c r="G30" i="7" s="1"/>
  <c r="G33" i="7" s="1"/>
  <c r="G36" i="7" s="1"/>
  <c r="G39" i="7" s="1"/>
  <c r="G42" i="7" s="1"/>
  <c r="G45" i="7" s="1"/>
  <c r="G18" i="7"/>
  <c r="L16" i="7"/>
  <c r="AR14" i="7"/>
  <c r="U14" i="7"/>
  <c r="AG14" i="7" s="1"/>
  <c r="AS14" i="7" s="1"/>
  <c r="T14" i="7"/>
  <c r="AF14" i="7" s="1"/>
  <c r="S14" i="7"/>
  <c r="AE14" i="7" s="1"/>
  <c r="AQ14" i="7" s="1"/>
  <c r="R14" i="7"/>
  <c r="AD14" i="7" s="1"/>
  <c r="AP14" i="7" s="1"/>
  <c r="Q14" i="7"/>
  <c r="AC14" i="7" s="1"/>
  <c r="AO14" i="7" s="1"/>
  <c r="K14" i="7"/>
  <c r="AO13" i="7"/>
  <c r="AF13" i="7"/>
  <c r="AL13" i="7" s="1"/>
  <c r="AR13" i="7" s="1"/>
  <c r="AE13" i="7"/>
  <c r="AK13" i="7" s="1"/>
  <c r="AQ13" i="7" s="1"/>
  <c r="AD13" i="7"/>
  <c r="AJ13" i="7" s="1"/>
  <c r="AP13" i="7" s="1"/>
  <c r="Y13" i="7"/>
  <c r="X13" i="7"/>
  <c r="Q13" i="7"/>
  <c r="W13" i="7" s="1"/>
  <c r="AC13" i="7" s="1"/>
  <c r="AI13" i="7" s="1"/>
  <c r="P13" i="7"/>
  <c r="V13" i="7" s="1"/>
  <c r="AB13" i="7" s="1"/>
  <c r="AH13" i="7" s="1"/>
  <c r="AN13" i="7" s="1"/>
  <c r="AT13" i="7" s="1"/>
  <c r="O13" i="7"/>
  <c r="U13" i="7" s="1"/>
  <c r="AA13" i="7" s="1"/>
  <c r="AG13" i="7" s="1"/>
  <c r="AM13" i="7" s="1"/>
  <c r="AS13" i="7" s="1"/>
  <c r="N13" i="7"/>
  <c r="T13" i="7" s="1"/>
  <c r="Z13" i="7" s="1"/>
  <c r="M13" i="7"/>
  <c r="S13" i="7" s="1"/>
  <c r="K13" i="7"/>
  <c r="L13" i="7" s="1"/>
  <c r="R13" i="7" s="1"/>
  <c r="S12" i="7"/>
  <c r="V12" i="7" s="1"/>
  <c r="Y12" i="7" s="1"/>
  <c r="AB12" i="7" s="1"/>
  <c r="AE12" i="7" s="1"/>
  <c r="AH12" i="7" s="1"/>
  <c r="AK12" i="7" s="1"/>
  <c r="AN12" i="7" s="1"/>
  <c r="AQ12" i="7" s="1"/>
  <c r="AT12" i="7" s="1"/>
  <c r="R12" i="7"/>
  <c r="U12" i="7" s="1"/>
  <c r="X12" i="7" s="1"/>
  <c r="AA12" i="7" s="1"/>
  <c r="AD12" i="7" s="1"/>
  <c r="AG12" i="7" s="1"/>
  <c r="AJ12" i="7" s="1"/>
  <c r="AM12" i="7" s="1"/>
  <c r="AP12" i="7" s="1"/>
  <c r="AS12" i="7" s="1"/>
  <c r="M12" i="7"/>
  <c r="P12" i="7" s="1"/>
  <c r="L12" i="7"/>
  <c r="O12" i="7" s="1"/>
  <c r="K12" i="7"/>
  <c r="G12" i="7"/>
  <c r="G15" i="7" s="1"/>
  <c r="AS11" i="7"/>
  <c r="AN11" i="7"/>
  <c r="AM11" i="7"/>
  <c r="AL11" i="7"/>
  <c r="AG11" i="7"/>
  <c r="AF11" i="7"/>
  <c r="AR11" i="7" s="1"/>
  <c r="AE11" i="7"/>
  <c r="AQ11" i="7" s="1"/>
  <c r="AD11" i="7"/>
  <c r="AP11" i="7" s="1"/>
  <c r="AC11" i="7"/>
  <c r="AO11" i="7" s="1"/>
  <c r="Y11" i="7"/>
  <c r="AK11" i="7" s="1"/>
  <c r="X11" i="7"/>
  <c r="AJ11" i="7" s="1"/>
  <c r="W11" i="7"/>
  <c r="AI11" i="7" s="1"/>
  <c r="V11" i="7"/>
  <c r="AH11" i="7" s="1"/>
  <c r="U11" i="7"/>
  <c r="T11" i="7"/>
  <c r="S11" i="7"/>
  <c r="R11" i="7"/>
  <c r="Q11" i="7"/>
  <c r="P11" i="7"/>
  <c r="AB11" i="7" s="1"/>
  <c r="O11" i="7"/>
  <c r="AA11" i="7" s="1"/>
  <c r="N11" i="7"/>
  <c r="Z11" i="7" s="1"/>
  <c r="M11" i="7"/>
  <c r="L11" i="7"/>
  <c r="K11" i="7"/>
  <c r="AR10" i="7"/>
  <c r="AQ10" i="7"/>
  <c r="AG10" i="7"/>
  <c r="AM10" i="7" s="1"/>
  <c r="AS10" i="7" s="1"/>
  <c r="AA10" i="7"/>
  <c r="T10" i="7"/>
  <c r="Z10" i="7" s="1"/>
  <c r="AF10" i="7" s="1"/>
  <c r="AL10" i="7" s="1"/>
  <c r="S10" i="7"/>
  <c r="Y10" i="7" s="1"/>
  <c r="AE10" i="7" s="1"/>
  <c r="AK10" i="7" s="1"/>
  <c r="Q10" i="7"/>
  <c r="W10" i="7" s="1"/>
  <c r="AC10" i="7" s="1"/>
  <c r="AI10" i="7" s="1"/>
  <c r="AO10" i="7" s="1"/>
  <c r="P10" i="7"/>
  <c r="V10" i="7" s="1"/>
  <c r="AB10" i="7" s="1"/>
  <c r="AH10" i="7" s="1"/>
  <c r="AN10" i="7" s="1"/>
  <c r="O10" i="7"/>
  <c r="U10" i="7" s="1"/>
  <c r="N10" i="7"/>
  <c r="M10" i="7"/>
  <c r="L10" i="7"/>
  <c r="R10" i="7" s="1"/>
  <c r="X10" i="7" s="1"/>
  <c r="AD10" i="7" s="1"/>
  <c r="AJ10" i="7" s="1"/>
  <c r="AP10" i="7" s="1"/>
  <c r="K10" i="7"/>
  <c r="O9" i="7"/>
  <c r="M9" i="7"/>
  <c r="L9" i="7"/>
  <c r="K9" i="7"/>
  <c r="AD8" i="7"/>
  <c r="AE8" i="7" s="1"/>
  <c r="AF8" i="7" s="1"/>
  <c r="AG8" i="7" s="1"/>
  <c r="AH8" i="7" s="1"/>
  <c r="AI8" i="7" s="1"/>
  <c r="AJ8" i="7" s="1"/>
  <c r="AK8" i="7" s="1"/>
  <c r="AL8" i="7" s="1"/>
  <c r="AM8" i="7" s="1"/>
  <c r="AN8" i="7" s="1"/>
  <c r="AO8" i="7" s="1"/>
  <c r="AP8" i="7" s="1"/>
  <c r="AQ8" i="7" s="1"/>
  <c r="AR8" i="7" s="1"/>
  <c r="AS8" i="7" s="1"/>
  <c r="N8" i="7"/>
  <c r="O8" i="7" s="1"/>
  <c r="P8" i="7" s="1"/>
  <c r="Q8" i="7" s="1"/>
  <c r="R8" i="7" s="1"/>
  <c r="S8" i="7" s="1"/>
  <c r="T8" i="7" s="1"/>
  <c r="U8" i="7" s="1"/>
  <c r="V8" i="7" s="1"/>
  <c r="W8" i="7" s="1"/>
  <c r="X8" i="7" s="1"/>
  <c r="Y8" i="7" s="1"/>
  <c r="Z8" i="7" s="1"/>
  <c r="AA8" i="7" s="1"/>
  <c r="AB8" i="7" s="1"/>
  <c r="AC8" i="7" s="1"/>
  <c r="K8" i="7"/>
  <c r="L8" i="7" s="1"/>
  <c r="M8" i="7" s="1"/>
  <c r="J178" i="4"/>
  <c r="AC177" i="4"/>
  <c r="AD177" i="4" s="1"/>
  <c r="AE177" i="4" s="1"/>
  <c r="AF177" i="4" s="1"/>
  <c r="AG177" i="4" s="1"/>
  <c r="AH177" i="4" s="1"/>
  <c r="AI177" i="4" s="1"/>
  <c r="AJ177" i="4" s="1"/>
  <c r="AK177" i="4" s="1"/>
  <c r="AL177" i="4" s="1"/>
  <c r="AM177" i="4" s="1"/>
  <c r="AN177" i="4" s="1"/>
  <c r="AO177" i="4" s="1"/>
  <c r="AP177" i="4" s="1"/>
  <c r="AQ177" i="4" s="1"/>
  <c r="AR177" i="4" s="1"/>
  <c r="AS177" i="4" s="1"/>
  <c r="AA177" i="4"/>
  <c r="AB177" i="4" s="1"/>
  <c r="V177" i="4"/>
  <c r="W177" i="4" s="1"/>
  <c r="X177" i="4" s="1"/>
  <c r="Y177" i="4" s="1"/>
  <c r="Z177" i="4" s="1"/>
  <c r="AI173" i="4"/>
  <c r="AL172" i="4"/>
  <c r="AM172" i="4" s="1"/>
  <c r="AN172" i="4" s="1"/>
  <c r="AO172" i="4" s="1"/>
  <c r="AP172" i="4" s="1"/>
  <c r="AQ172" i="4" s="1"/>
  <c r="AR172" i="4" s="1"/>
  <c r="AS172" i="4" s="1"/>
  <c r="V172" i="4"/>
  <c r="W172" i="4" s="1"/>
  <c r="X172" i="4" s="1"/>
  <c r="Y172" i="4" s="1"/>
  <c r="Z172" i="4" s="1"/>
  <c r="AA172" i="4" s="1"/>
  <c r="AB172" i="4" s="1"/>
  <c r="AC172" i="4" s="1"/>
  <c r="AD172" i="4" s="1"/>
  <c r="AE172" i="4" s="1"/>
  <c r="AF172" i="4" s="1"/>
  <c r="AG172" i="4" s="1"/>
  <c r="AH172" i="4" s="1"/>
  <c r="AI172" i="4" s="1"/>
  <c r="AJ172" i="4" s="1"/>
  <c r="AK172" i="4" s="1"/>
  <c r="AS171" i="4"/>
  <c r="AR171" i="4"/>
  <c r="AQ171" i="4"/>
  <c r="AP171" i="4"/>
  <c r="AO171" i="4"/>
  <c r="AN171" i="4"/>
  <c r="AM171" i="4"/>
  <c r="AL171" i="4"/>
  <c r="AK171" i="4"/>
  <c r="AJ171" i="4"/>
  <c r="AI171" i="4"/>
  <c r="AH171" i="4"/>
  <c r="U170" i="4"/>
  <c r="T170" i="4"/>
  <c r="S170" i="4"/>
  <c r="R170" i="4"/>
  <c r="Q170" i="4"/>
  <c r="P170" i="4"/>
  <c r="O170" i="4"/>
  <c r="N170" i="4"/>
  <c r="M170" i="4"/>
  <c r="U169" i="4"/>
  <c r="T169" i="4"/>
  <c r="S169" i="4"/>
  <c r="R169" i="4"/>
  <c r="Q169" i="4"/>
  <c r="P169" i="4"/>
  <c r="O169" i="4"/>
  <c r="N169" i="4"/>
  <c r="M169" i="4"/>
  <c r="L169" i="4"/>
  <c r="K169" i="4"/>
  <c r="AI168" i="4"/>
  <c r="O167" i="4"/>
  <c r="N167" i="4"/>
  <c r="M167" i="4"/>
  <c r="L167" i="4"/>
  <c r="K167" i="4"/>
  <c r="J166" i="4"/>
  <c r="AI165" i="4"/>
  <c r="AI164" i="4"/>
  <c r="R163" i="4"/>
  <c r="Q163" i="4"/>
  <c r="P163" i="4"/>
  <c r="R162" i="4"/>
  <c r="Q162" i="4"/>
  <c r="P162" i="4"/>
  <c r="AI161" i="4"/>
  <c r="AI160" i="4"/>
  <c r="AQ159" i="4"/>
  <c r="AR159" i="4" s="1"/>
  <c r="AS159" i="4" s="1"/>
  <c r="AN159" i="4"/>
  <c r="AO159" i="4" s="1"/>
  <c r="AP159" i="4" s="1"/>
  <c r="AI159" i="4"/>
  <c r="AJ159" i="4" s="1"/>
  <c r="AK159" i="4" s="1"/>
  <c r="AL159" i="4" s="1"/>
  <c r="AM159" i="4" s="1"/>
  <c r="AH159" i="4"/>
  <c r="V158" i="4"/>
  <c r="W158" i="4" s="1"/>
  <c r="X158" i="4" s="1"/>
  <c r="Y158" i="4" s="1"/>
  <c r="Z158" i="4" s="1"/>
  <c r="AA158" i="4" s="1"/>
  <c r="AB158" i="4" s="1"/>
  <c r="AC158" i="4" s="1"/>
  <c r="AD158" i="4" s="1"/>
  <c r="AE158" i="4" s="1"/>
  <c r="AF158" i="4" s="1"/>
  <c r="AG158" i="4" s="1"/>
  <c r="AH158" i="4" s="1"/>
  <c r="AI158" i="4" s="1"/>
  <c r="AJ158" i="4" s="1"/>
  <c r="AK158" i="4" s="1"/>
  <c r="AL158" i="4" s="1"/>
  <c r="AM158" i="4" s="1"/>
  <c r="AN158" i="4" s="1"/>
  <c r="AO158" i="4" s="1"/>
  <c r="AP158" i="4" s="1"/>
  <c r="AQ158" i="4" s="1"/>
  <c r="AR158" i="4" s="1"/>
  <c r="AS158" i="4" s="1"/>
  <c r="U158" i="4"/>
  <c r="T158" i="4"/>
  <c r="S158" i="4"/>
  <c r="R158" i="4"/>
  <c r="Q158" i="4"/>
  <c r="P158" i="4"/>
  <c r="O158" i="4"/>
  <c r="N158" i="4"/>
  <c r="N163" i="4" s="1"/>
  <c r="W157" i="4"/>
  <c r="X157" i="4" s="1"/>
  <c r="Y157" i="4" s="1"/>
  <c r="Z157" i="4" s="1"/>
  <c r="AA157" i="4" s="1"/>
  <c r="AB157" i="4" s="1"/>
  <c r="AC157" i="4" s="1"/>
  <c r="AD157" i="4" s="1"/>
  <c r="AE157" i="4" s="1"/>
  <c r="AF157" i="4" s="1"/>
  <c r="AG157" i="4" s="1"/>
  <c r="AH157" i="4" s="1"/>
  <c r="AI157" i="4" s="1"/>
  <c r="AJ157" i="4" s="1"/>
  <c r="AK157" i="4" s="1"/>
  <c r="AL157" i="4" s="1"/>
  <c r="AM157" i="4" s="1"/>
  <c r="AN157" i="4" s="1"/>
  <c r="AO157" i="4" s="1"/>
  <c r="AP157" i="4" s="1"/>
  <c r="AQ157" i="4" s="1"/>
  <c r="AR157" i="4" s="1"/>
  <c r="AS157" i="4" s="1"/>
  <c r="V157" i="4"/>
  <c r="U157" i="4"/>
  <c r="T157" i="4"/>
  <c r="S157" i="4"/>
  <c r="S163" i="4" s="1"/>
  <c r="R157" i="4"/>
  <c r="Q157" i="4"/>
  <c r="P157" i="4"/>
  <c r="O157" i="4"/>
  <c r="N157" i="4"/>
  <c r="AM156" i="4"/>
  <c r="AN156" i="4" s="1"/>
  <c r="AO156" i="4" s="1"/>
  <c r="AP156" i="4" s="1"/>
  <c r="AQ156" i="4" s="1"/>
  <c r="AR156" i="4" s="1"/>
  <c r="AS156" i="4" s="1"/>
  <c r="AL156" i="4"/>
  <c r="AJ156" i="4"/>
  <c r="AK156" i="4" s="1"/>
  <c r="AI156" i="4"/>
  <c r="AH156" i="4"/>
  <c r="AN155" i="4"/>
  <c r="AO155" i="4" s="1"/>
  <c r="AP155" i="4" s="1"/>
  <c r="AQ155" i="4" s="1"/>
  <c r="AR155" i="4" s="1"/>
  <c r="AS155" i="4" s="1"/>
  <c r="AH155" i="4"/>
  <c r="AI155" i="4" s="1"/>
  <c r="AJ155" i="4" s="1"/>
  <c r="AK155" i="4" s="1"/>
  <c r="AL155" i="4" s="1"/>
  <c r="AM155" i="4" s="1"/>
  <c r="AI154" i="4"/>
  <c r="V153" i="4"/>
  <c r="V152" i="4"/>
  <c r="AK151" i="4"/>
  <c r="AL151" i="4" s="1"/>
  <c r="AM151" i="4" s="1"/>
  <c r="AN151" i="4" s="1"/>
  <c r="AO151" i="4" s="1"/>
  <c r="AP151" i="4" s="1"/>
  <c r="AQ151" i="4" s="1"/>
  <c r="AR151" i="4" s="1"/>
  <c r="AS151" i="4" s="1"/>
  <c r="AH151" i="4"/>
  <c r="AI151" i="4" s="1"/>
  <c r="AJ151" i="4" s="1"/>
  <c r="AR150" i="4"/>
  <c r="AS150" i="4" s="1"/>
  <c r="AH150" i="4"/>
  <c r="AI150" i="4" s="1"/>
  <c r="AJ150" i="4" s="1"/>
  <c r="AK150" i="4" s="1"/>
  <c r="AL150" i="4" s="1"/>
  <c r="AM150" i="4" s="1"/>
  <c r="AN150" i="4" s="1"/>
  <c r="AO150" i="4" s="1"/>
  <c r="AP150" i="4" s="1"/>
  <c r="AQ150" i="4" s="1"/>
  <c r="AM149" i="4"/>
  <c r="AN149" i="4" s="1"/>
  <c r="AO149" i="4" s="1"/>
  <c r="AP149" i="4" s="1"/>
  <c r="AQ149" i="4" s="1"/>
  <c r="AR149" i="4" s="1"/>
  <c r="AS149" i="4" s="1"/>
  <c r="AL149" i="4"/>
  <c r="AK149" i="4"/>
  <c r="AH149" i="4"/>
  <c r="AI149" i="4" s="1"/>
  <c r="AJ149" i="4" s="1"/>
  <c r="AJ148" i="4"/>
  <c r="AK148" i="4" s="1"/>
  <c r="AL148" i="4" s="1"/>
  <c r="AM148" i="4" s="1"/>
  <c r="AN148" i="4" s="1"/>
  <c r="AO148" i="4" s="1"/>
  <c r="AP148" i="4" s="1"/>
  <c r="AQ148" i="4" s="1"/>
  <c r="AR148" i="4" s="1"/>
  <c r="AS148" i="4" s="1"/>
  <c r="AI148" i="4"/>
  <c r="AH148" i="4"/>
  <c r="T148" i="4"/>
  <c r="R148" i="4"/>
  <c r="Q148" i="4"/>
  <c r="S148" i="4" s="1"/>
  <c r="U148" i="4" s="1"/>
  <c r="K148" i="4"/>
  <c r="L148" i="4" s="1"/>
  <c r="AK147" i="4"/>
  <c r="AL147" i="4" s="1"/>
  <c r="AM147" i="4" s="1"/>
  <c r="AN147" i="4" s="1"/>
  <c r="AO147" i="4" s="1"/>
  <c r="AP147" i="4" s="1"/>
  <c r="AQ147" i="4" s="1"/>
  <c r="AR147" i="4" s="1"/>
  <c r="AS147" i="4" s="1"/>
  <c r="AJ147" i="4"/>
  <c r="AI147" i="4"/>
  <c r="AH147" i="4"/>
  <c r="K147" i="4"/>
  <c r="AI146" i="4"/>
  <c r="AJ146" i="4" s="1"/>
  <c r="AK146" i="4" s="1"/>
  <c r="AL146" i="4" s="1"/>
  <c r="AM146" i="4" s="1"/>
  <c r="AN146" i="4" s="1"/>
  <c r="AO146" i="4" s="1"/>
  <c r="AP146" i="4" s="1"/>
  <c r="AQ146" i="4" s="1"/>
  <c r="AR146" i="4" s="1"/>
  <c r="AS146" i="4" s="1"/>
  <c r="AH146" i="4"/>
  <c r="AM145" i="4"/>
  <c r="AN145" i="4" s="1"/>
  <c r="AO145" i="4" s="1"/>
  <c r="AP145" i="4" s="1"/>
  <c r="AQ145" i="4" s="1"/>
  <c r="AR145" i="4" s="1"/>
  <c r="AS145" i="4" s="1"/>
  <c r="AH145" i="4"/>
  <c r="AI145" i="4" s="1"/>
  <c r="AJ145" i="4" s="1"/>
  <c r="AK145" i="4" s="1"/>
  <c r="AL145" i="4" s="1"/>
  <c r="AI144" i="4"/>
  <c r="AJ144" i="4" s="1"/>
  <c r="AK144" i="4" s="1"/>
  <c r="AL144" i="4" s="1"/>
  <c r="AM144" i="4" s="1"/>
  <c r="AN144" i="4" s="1"/>
  <c r="AO144" i="4" s="1"/>
  <c r="AP144" i="4" s="1"/>
  <c r="AQ144" i="4" s="1"/>
  <c r="AR144" i="4" s="1"/>
  <c r="AS144" i="4" s="1"/>
  <c r="AH144" i="4"/>
  <c r="AO143" i="4"/>
  <c r="AP143" i="4" s="1"/>
  <c r="AQ143" i="4" s="1"/>
  <c r="AR143" i="4" s="1"/>
  <c r="AS143" i="4" s="1"/>
  <c r="AN143" i="4"/>
  <c r="AM143" i="4"/>
  <c r="AH143" i="4"/>
  <c r="AI143" i="4" s="1"/>
  <c r="AJ143" i="4" s="1"/>
  <c r="AK143" i="4" s="1"/>
  <c r="AL143" i="4" s="1"/>
  <c r="AL142" i="4"/>
  <c r="AM142" i="4" s="1"/>
  <c r="AN142" i="4" s="1"/>
  <c r="AO142" i="4" s="1"/>
  <c r="AP142" i="4" s="1"/>
  <c r="AQ142" i="4" s="1"/>
  <c r="AR142" i="4" s="1"/>
  <c r="AS142" i="4" s="1"/>
  <c r="AK142" i="4"/>
  <c r="AJ142" i="4"/>
  <c r="AI142" i="4"/>
  <c r="AH142" i="4"/>
  <c r="AH141" i="4"/>
  <c r="AI141" i="4" s="1"/>
  <c r="AJ141" i="4" s="1"/>
  <c r="AK141" i="4" s="1"/>
  <c r="AL141" i="4" s="1"/>
  <c r="AM141" i="4" s="1"/>
  <c r="AN141" i="4" s="1"/>
  <c r="AO141" i="4" s="1"/>
  <c r="AP141" i="4" s="1"/>
  <c r="AQ141" i="4" s="1"/>
  <c r="AR141" i="4" s="1"/>
  <c r="AS141" i="4" s="1"/>
  <c r="AK140" i="4"/>
  <c r="AL140" i="4" s="1"/>
  <c r="AM140" i="4" s="1"/>
  <c r="AN140" i="4" s="1"/>
  <c r="AO140" i="4" s="1"/>
  <c r="AP140" i="4" s="1"/>
  <c r="AQ140" i="4" s="1"/>
  <c r="AR140" i="4" s="1"/>
  <c r="AS140" i="4" s="1"/>
  <c r="AI140" i="4"/>
  <c r="AJ140" i="4" s="1"/>
  <c r="AH140" i="4"/>
  <c r="AH139" i="4"/>
  <c r="AI139" i="4" s="1"/>
  <c r="AJ139" i="4" s="1"/>
  <c r="AK139" i="4" s="1"/>
  <c r="AL139" i="4" s="1"/>
  <c r="AM139" i="4" s="1"/>
  <c r="AN139" i="4" s="1"/>
  <c r="AO139" i="4" s="1"/>
  <c r="AP139" i="4" s="1"/>
  <c r="AQ139" i="4" s="1"/>
  <c r="AR139" i="4" s="1"/>
  <c r="AS139" i="4" s="1"/>
  <c r="AQ138" i="4"/>
  <c r="AR138" i="4" s="1"/>
  <c r="AS138" i="4" s="1"/>
  <c r="AI138" i="4"/>
  <c r="AJ138" i="4" s="1"/>
  <c r="AK138" i="4" s="1"/>
  <c r="AL138" i="4" s="1"/>
  <c r="AM138" i="4" s="1"/>
  <c r="AN138" i="4" s="1"/>
  <c r="AO138" i="4" s="1"/>
  <c r="AP138" i="4" s="1"/>
  <c r="AH138" i="4"/>
  <c r="AN137" i="4"/>
  <c r="AO137" i="4" s="1"/>
  <c r="AP137" i="4" s="1"/>
  <c r="AQ137" i="4" s="1"/>
  <c r="AR137" i="4" s="1"/>
  <c r="AS137" i="4" s="1"/>
  <c r="AM137" i="4"/>
  <c r="AH137" i="4"/>
  <c r="AI137" i="4" s="1"/>
  <c r="AJ137" i="4" s="1"/>
  <c r="AK137" i="4" s="1"/>
  <c r="AL137" i="4" s="1"/>
  <c r="S137" i="4"/>
  <c r="T137" i="4" s="1"/>
  <c r="U137" i="4" s="1"/>
  <c r="L137" i="4"/>
  <c r="M137" i="4" s="1"/>
  <c r="N137" i="4" s="1"/>
  <c r="O137" i="4" s="1"/>
  <c r="P137" i="4" s="1"/>
  <c r="Q137" i="4" s="1"/>
  <c r="R137" i="4" s="1"/>
  <c r="K137" i="4"/>
  <c r="AL136" i="4"/>
  <c r="AM136" i="4" s="1"/>
  <c r="AN136" i="4" s="1"/>
  <c r="AO136" i="4" s="1"/>
  <c r="AP136" i="4" s="1"/>
  <c r="AQ136" i="4" s="1"/>
  <c r="AR136" i="4" s="1"/>
  <c r="AS136" i="4" s="1"/>
  <c r="AH136" i="4"/>
  <c r="AI136" i="4" s="1"/>
  <c r="AJ136" i="4" s="1"/>
  <c r="AK136" i="4" s="1"/>
  <c r="K136" i="4"/>
  <c r="AK135" i="4"/>
  <c r="AH135" i="4"/>
  <c r="AI135" i="4" s="1"/>
  <c r="AJ135" i="4" s="1"/>
  <c r="L135" i="4"/>
  <c r="K135" i="4"/>
  <c r="AJ133" i="4"/>
  <c r="AK133" i="4" s="1"/>
  <c r="AL133" i="4" s="1"/>
  <c r="AM133" i="4" s="1"/>
  <c r="AN133" i="4" s="1"/>
  <c r="AO133" i="4" s="1"/>
  <c r="AP133" i="4" s="1"/>
  <c r="AQ133" i="4" s="1"/>
  <c r="AR133" i="4" s="1"/>
  <c r="AS133" i="4" s="1"/>
  <c r="AI133" i="4"/>
  <c r="AH133" i="4"/>
  <c r="AN132" i="4"/>
  <c r="AO132" i="4" s="1"/>
  <c r="AP132" i="4" s="1"/>
  <c r="AQ132" i="4" s="1"/>
  <c r="AR132" i="4" s="1"/>
  <c r="AS132" i="4" s="1"/>
  <c r="AH132" i="4"/>
  <c r="AI132" i="4" s="1"/>
  <c r="AJ132" i="4" s="1"/>
  <c r="AK132" i="4" s="1"/>
  <c r="AL132" i="4" s="1"/>
  <c r="AM132" i="4" s="1"/>
  <c r="AJ131" i="4"/>
  <c r="AK131" i="4" s="1"/>
  <c r="AL131" i="4" s="1"/>
  <c r="AM131" i="4" s="1"/>
  <c r="AN131" i="4" s="1"/>
  <c r="AO131" i="4" s="1"/>
  <c r="AP131" i="4" s="1"/>
  <c r="AQ131" i="4" s="1"/>
  <c r="AR131" i="4" s="1"/>
  <c r="AS131" i="4" s="1"/>
  <c r="AI131" i="4"/>
  <c r="AH131" i="4"/>
  <c r="AI130" i="4"/>
  <c r="AH130" i="4"/>
  <c r="AK129" i="4"/>
  <c r="AJ129" i="4"/>
  <c r="AI129" i="4"/>
  <c r="AH129" i="4"/>
  <c r="J128" i="4"/>
  <c r="J125" i="4"/>
  <c r="J123" i="4"/>
  <c r="J121" i="4"/>
  <c r="J175" i="4" s="1"/>
  <c r="J119" i="4"/>
  <c r="J174" i="4" s="1"/>
  <c r="G18" i="4"/>
  <c r="G21" i="4" s="1"/>
  <c r="G24" i="4" s="1"/>
  <c r="G27" i="4" s="1"/>
  <c r="G30" i="4" s="1"/>
  <c r="G33" i="4" s="1"/>
  <c r="G36" i="4" s="1"/>
  <c r="G39" i="4" s="1"/>
  <c r="G42" i="4" s="1"/>
  <c r="G45" i="4" s="1"/>
  <c r="G48" i="4" s="1"/>
  <c r="G51" i="4" s="1"/>
  <c r="G54" i="4" s="1"/>
  <c r="G57" i="4" s="1"/>
  <c r="G60" i="4" s="1"/>
  <c r="G63" i="4" s="1"/>
  <c r="G66" i="4" s="1"/>
  <c r="G69" i="4" s="1"/>
  <c r="G72" i="4" s="1"/>
  <c r="G75" i="4" s="1"/>
  <c r="G78" i="4" s="1"/>
  <c r="G81" i="4" s="1"/>
  <c r="G84" i="4" s="1"/>
  <c r="G87" i="4" s="1"/>
  <c r="G90" i="4" s="1"/>
  <c r="G93" i="4" s="1"/>
  <c r="G96" i="4" s="1"/>
  <c r="G99" i="4" s="1"/>
  <c r="G102" i="4" s="1"/>
  <c r="G105" i="4" s="1"/>
  <c r="G108" i="4" s="1"/>
  <c r="G111" i="4" s="1"/>
  <c r="G114" i="4" s="1"/>
  <c r="G15" i="4"/>
  <c r="W14" i="4"/>
  <c r="AI14" i="4" s="1"/>
  <c r="O14" i="4"/>
  <c r="AA14" i="4" s="1"/>
  <c r="AM14" i="4" s="1"/>
  <c r="N14" i="4"/>
  <c r="Z14" i="4" s="1"/>
  <c r="AL14" i="4" s="1"/>
  <c r="L14" i="4"/>
  <c r="X14" i="4" s="1"/>
  <c r="AJ14" i="4" s="1"/>
  <c r="K14" i="4"/>
  <c r="P13" i="4"/>
  <c r="V13" i="4" s="1"/>
  <c r="AB13" i="4" s="1"/>
  <c r="AH13" i="4" s="1"/>
  <c r="AN13" i="4" s="1"/>
  <c r="AT13" i="4" s="1"/>
  <c r="K13" i="4"/>
  <c r="K12" i="4"/>
  <c r="G12" i="4"/>
  <c r="AP11" i="4"/>
  <c r="AN11" i="4"/>
  <c r="AH11" i="4"/>
  <c r="AG11" i="4"/>
  <c r="AS11" i="4" s="1"/>
  <c r="AF11" i="4"/>
  <c r="AR11" i="4" s="1"/>
  <c r="AA11" i="4"/>
  <c r="AM11" i="4" s="1"/>
  <c r="Z11" i="4"/>
  <c r="AL11" i="4" s="1"/>
  <c r="Y11" i="4"/>
  <c r="AK11" i="4" s="1"/>
  <c r="X11" i="4"/>
  <c r="AJ11" i="4" s="1"/>
  <c r="V11" i="4"/>
  <c r="U11" i="4"/>
  <c r="T11" i="4"/>
  <c r="S11" i="4"/>
  <c r="AE11" i="4" s="1"/>
  <c r="AQ11" i="4" s="1"/>
  <c r="R11" i="4"/>
  <c r="AD11" i="4" s="1"/>
  <c r="Q11" i="4"/>
  <c r="AC11" i="4" s="1"/>
  <c r="AO11" i="4" s="1"/>
  <c r="P11" i="4"/>
  <c r="AB11" i="4" s="1"/>
  <c r="O11" i="4"/>
  <c r="N11" i="4"/>
  <c r="M11" i="4"/>
  <c r="L11" i="4"/>
  <c r="K11" i="4"/>
  <c r="W11" i="4" s="1"/>
  <c r="AI11" i="4" s="1"/>
  <c r="AQ10" i="4"/>
  <c r="AH10" i="4"/>
  <c r="AN10" i="4" s="1"/>
  <c r="AD10" i="4"/>
  <c r="AJ10" i="4" s="1"/>
  <c r="AP10" i="4" s="1"/>
  <c r="AA10" i="4"/>
  <c r="AG10" i="4" s="1"/>
  <c r="AM10" i="4" s="1"/>
  <c r="AS10" i="4" s="1"/>
  <c r="V10" i="4"/>
  <c r="AB10" i="4" s="1"/>
  <c r="U10" i="4"/>
  <c r="S10" i="4"/>
  <c r="Y10" i="4" s="1"/>
  <c r="AE10" i="4" s="1"/>
  <c r="AK10" i="4" s="1"/>
  <c r="R10" i="4"/>
  <c r="X10" i="4" s="1"/>
  <c r="P10" i="4"/>
  <c r="O10" i="4"/>
  <c r="N10" i="4"/>
  <c r="T10" i="4" s="1"/>
  <c r="Z10" i="4" s="1"/>
  <c r="AF10" i="4" s="1"/>
  <c r="AL10" i="4" s="1"/>
  <c r="AR10" i="4" s="1"/>
  <c r="M10" i="4"/>
  <c r="L10" i="4"/>
  <c r="K10" i="4"/>
  <c r="Q10" i="4" s="1"/>
  <c r="W10" i="4" s="1"/>
  <c r="AC10" i="4" s="1"/>
  <c r="AI10" i="4" s="1"/>
  <c r="AO10" i="4" s="1"/>
  <c r="O9" i="4"/>
  <c r="N9" i="4"/>
  <c r="M9" i="4"/>
  <c r="L9" i="4"/>
  <c r="K9" i="4"/>
  <c r="L8" i="4"/>
  <c r="M8" i="4" s="1"/>
  <c r="N8" i="4" s="1"/>
  <c r="O8" i="4" s="1"/>
  <c r="P8" i="4" s="1"/>
  <c r="Q8" i="4" s="1"/>
  <c r="R8" i="4" s="1"/>
  <c r="S8" i="4" s="1"/>
  <c r="T8" i="4" s="1"/>
  <c r="U8" i="4" s="1"/>
  <c r="V8" i="4" s="1"/>
  <c r="W8" i="4" s="1"/>
  <c r="X8" i="4" s="1"/>
  <c r="Y8" i="4" s="1"/>
  <c r="Z8" i="4" s="1"/>
  <c r="AA8" i="4" s="1"/>
  <c r="AB8" i="4" s="1"/>
  <c r="AC8" i="4" s="1"/>
  <c r="AD8" i="4" s="1"/>
  <c r="AE8" i="4" s="1"/>
  <c r="AF8" i="4" s="1"/>
  <c r="AG8" i="4" s="1"/>
  <c r="AH8" i="4" s="1"/>
  <c r="AI8" i="4" s="1"/>
  <c r="AJ8" i="4" s="1"/>
  <c r="AK8" i="4" s="1"/>
  <c r="AL8" i="4" s="1"/>
  <c r="AM8" i="4" s="1"/>
  <c r="AN8" i="4" s="1"/>
  <c r="AO8" i="4" s="1"/>
  <c r="AP8" i="4" s="1"/>
  <c r="AQ8" i="4" s="1"/>
  <c r="AR8" i="4" s="1"/>
  <c r="AS8" i="4" s="1"/>
  <c r="K8" i="4"/>
  <c r="AJ62" i="2"/>
  <c r="AI62" i="2"/>
  <c r="AG62" i="2"/>
  <c r="AB62" i="2"/>
  <c r="AA62" i="2"/>
  <c r="AE61" i="2"/>
  <c r="AD61" i="2"/>
  <c r="AA61" i="2"/>
  <c r="AC61" i="2" s="1"/>
  <c r="AC60" i="2"/>
  <c r="AB60" i="2"/>
  <c r="AA60" i="2"/>
  <c r="AK59" i="2"/>
  <c r="AF59" i="2"/>
  <c r="AE59" i="2"/>
  <c r="AC59" i="2"/>
  <c r="AB59" i="2"/>
  <c r="Z59" i="2"/>
  <c r="AJ59" i="2" s="1"/>
  <c r="AD58" i="2"/>
  <c r="AC58" i="2"/>
  <c r="AA58" i="2"/>
  <c r="AB58" i="2" s="1"/>
  <c r="Z58" i="2"/>
  <c r="AE58" i="2" s="1"/>
  <c r="AA57" i="2"/>
  <c r="Z57" i="2"/>
  <c r="AB57" i="2" s="1"/>
  <c r="AJ56" i="2"/>
  <c r="AI56" i="2"/>
  <c r="AG56" i="2"/>
  <c r="AB56" i="2"/>
  <c r="AA56" i="2"/>
  <c r="Y56" i="2"/>
  <c r="Z55" i="2"/>
  <c r="Y55" i="2"/>
  <c r="Z54" i="2"/>
  <c r="Y54" i="2"/>
  <c r="AA54" i="2" s="1"/>
  <c r="AF53" i="2"/>
  <c r="AE53" i="2"/>
  <c r="AC53" i="2"/>
  <c r="X53" i="2"/>
  <c r="AC52" i="2"/>
  <c r="AA52" i="2"/>
  <c r="X52" i="2"/>
  <c r="Z52" i="2" s="1"/>
  <c r="Y51" i="2"/>
  <c r="X51" i="2"/>
  <c r="Z51" i="2" s="1"/>
  <c r="AA51" i="2" s="1"/>
  <c r="AD50" i="2"/>
  <c r="W50" i="2"/>
  <c r="AE50" i="2" s="1"/>
  <c r="AB49" i="2"/>
  <c r="Z49" i="2"/>
  <c r="W49" i="2"/>
  <c r="Y49" i="2" s="1"/>
  <c r="X48" i="2"/>
  <c r="W48" i="2"/>
  <c r="Y48" i="2" s="1"/>
  <c r="Z48" i="2" s="1"/>
  <c r="V47" i="2"/>
  <c r="AA47" i="2" s="1"/>
  <c r="AA46" i="2"/>
  <c r="Y46" i="2"/>
  <c r="V46" i="2"/>
  <c r="X46" i="2" s="1"/>
  <c r="Y45" i="2"/>
  <c r="AA45" i="2" s="1"/>
  <c r="W45" i="2"/>
  <c r="V45" i="2"/>
  <c r="X45" i="2" s="1"/>
  <c r="AB44" i="2"/>
  <c r="U44" i="2"/>
  <c r="Y43" i="2"/>
  <c r="X43" i="2"/>
  <c r="V43" i="2"/>
  <c r="U43" i="2"/>
  <c r="Z43" i="2" s="1"/>
  <c r="AA43" i="2" s="1"/>
  <c r="W42" i="2"/>
  <c r="U42" i="2"/>
  <c r="V42" i="2" s="1"/>
  <c r="AC41" i="2"/>
  <c r="AB41" i="2"/>
  <c r="Z41" i="2"/>
  <c r="U41" i="2"/>
  <c r="T41" i="2"/>
  <c r="Y40" i="2"/>
  <c r="X40" i="2"/>
  <c r="V40" i="2"/>
  <c r="T40" i="2"/>
  <c r="U40" i="2" s="1"/>
  <c r="U39" i="2"/>
  <c r="T39" i="2"/>
  <c r="V39" i="2" s="1"/>
  <c r="W39" i="2" s="1"/>
  <c r="AD38" i="2"/>
  <c r="AC38" i="2"/>
  <c r="AA38" i="2"/>
  <c r="V38" i="2"/>
  <c r="U38" i="2"/>
  <c r="S38" i="2"/>
  <c r="W37" i="2"/>
  <c r="U37" i="2"/>
  <c r="T37" i="2"/>
  <c r="S37" i="2"/>
  <c r="V37" i="2" s="1"/>
  <c r="S36" i="2"/>
  <c r="AC35" i="2"/>
  <c r="AA35" i="2"/>
  <c r="Y35" i="2"/>
  <c r="X35" i="2"/>
  <c r="V35" i="2"/>
  <c r="U35" i="2"/>
  <c r="S35" i="2"/>
  <c r="R35" i="2"/>
  <c r="Z35" i="2" s="1"/>
  <c r="R34" i="2"/>
  <c r="W34" i="2" s="1"/>
  <c r="X34" i="2" s="1"/>
  <c r="S33" i="2"/>
  <c r="R33" i="2"/>
  <c r="T33" i="2" s="1"/>
  <c r="Y32" i="2"/>
  <c r="X32" i="2"/>
  <c r="V32" i="2"/>
  <c r="Q32" i="2"/>
  <c r="AB31" i="2"/>
  <c r="U31" i="2"/>
  <c r="T31" i="2"/>
  <c r="R31" i="2"/>
  <c r="Q31" i="2"/>
  <c r="V31" i="2" s="1"/>
  <c r="W31" i="2" s="1"/>
  <c r="Q30" i="2"/>
  <c r="AA29" i="2"/>
  <c r="Y29" i="2"/>
  <c r="T29" i="2"/>
  <c r="S29" i="2"/>
  <c r="Q29" i="2"/>
  <c r="P29" i="2"/>
  <c r="X29" i="2" s="1"/>
  <c r="X28" i="2"/>
  <c r="U28" i="2"/>
  <c r="V28" i="2" s="1"/>
  <c r="P28" i="2"/>
  <c r="Q27" i="2"/>
  <c r="P27" i="2"/>
  <c r="R27" i="2" s="1"/>
  <c r="S27" i="2" s="1"/>
  <c r="U14" i="2"/>
  <c r="S14" i="2"/>
  <c r="M14" i="2"/>
  <c r="K14" i="2"/>
  <c r="V14" i="2" s="1"/>
  <c r="W14" i="2" s="1"/>
  <c r="Q11" i="2"/>
  <c r="P11" i="2"/>
  <c r="O11" i="2"/>
  <c r="N11" i="2"/>
  <c r="M11" i="2"/>
  <c r="L11" i="2"/>
  <c r="K11" i="2"/>
  <c r="J11" i="2"/>
  <c r="U11" i="2" s="1"/>
  <c r="V11" i="2" s="1"/>
  <c r="M10" i="2"/>
  <c r="J10" i="2"/>
  <c r="N10" i="2" s="1"/>
  <c r="L9" i="2"/>
  <c r="J9" i="2"/>
  <c r="C2" i="2"/>
  <c r="U33" i="2" s="1"/>
  <c r="AC160" i="14" l="1"/>
  <c r="C20" i="10"/>
  <c r="D19" i="8"/>
  <c r="D39" i="8" s="1"/>
  <c r="AE141" i="14"/>
  <c r="AD142" i="14"/>
  <c r="AE142" i="14" s="1"/>
  <c r="AF142" i="14" s="1"/>
  <c r="AG142" i="14" s="1"/>
  <c r="AH142" i="14" s="1"/>
  <c r="AI142" i="14" s="1"/>
  <c r="AJ142" i="14" s="1"/>
  <c r="AK142" i="14" s="1"/>
  <c r="AL142" i="14" s="1"/>
  <c r="AM142" i="14" s="1"/>
  <c r="D127" i="14"/>
  <c r="D129" i="14"/>
  <c r="D163" i="14" s="1"/>
  <c r="G16" i="14"/>
  <c r="H18" i="14"/>
  <c r="I18" i="14" s="1"/>
  <c r="U143" i="14"/>
  <c r="V143" i="14" s="1"/>
  <c r="E19" i="14"/>
  <c r="E21" i="14"/>
  <c r="E20" i="14"/>
  <c r="F23" i="14" s="1"/>
  <c r="E17" i="14"/>
  <c r="D132" i="14"/>
  <c r="U27" i="2"/>
  <c r="V27" i="2" s="1"/>
  <c r="W27" i="2" s="1"/>
  <c r="X27" i="2" s="1"/>
  <c r="Y27" i="2" s="1"/>
  <c r="Z27" i="2" s="1"/>
  <c r="AA27" i="2" s="1"/>
  <c r="T27" i="2"/>
  <c r="X39" i="2"/>
  <c r="Y39" i="2"/>
  <c r="Z39" i="2" s="1"/>
  <c r="AA11" i="2"/>
  <c r="Z11" i="2"/>
  <c r="W11" i="2"/>
  <c r="Y11" i="2"/>
  <c r="X11" i="2"/>
  <c r="Z14" i="2"/>
  <c r="Y14" i="2"/>
  <c r="X14" i="2"/>
  <c r="AA14" i="2"/>
  <c r="AC51" i="2"/>
  <c r="AB51" i="2"/>
  <c r="AB48" i="2"/>
  <c r="AA48" i="2"/>
  <c r="W33" i="2"/>
  <c r="X33" i="2" s="1"/>
  <c r="V33" i="2"/>
  <c r="AC34" i="2"/>
  <c r="AB34" i="2"/>
  <c r="AA34" i="2"/>
  <c r="Z34" i="2"/>
  <c r="Y34" i="2"/>
  <c r="Y44" i="2"/>
  <c r="AF44" i="2"/>
  <c r="X44" i="2"/>
  <c r="AE44" i="2"/>
  <c r="W44" i="2"/>
  <c r="AD44" i="2"/>
  <c r="V44" i="2"/>
  <c r="AA44" i="2"/>
  <c r="M9" i="2"/>
  <c r="N14" i="2"/>
  <c r="U32" i="2"/>
  <c r="AB32" i="2"/>
  <c r="T32" i="2"/>
  <c r="AA32" i="2"/>
  <c r="S32" i="2"/>
  <c r="Z32" i="2"/>
  <c r="R32" i="2"/>
  <c r="W32" i="2"/>
  <c r="Z38" i="2"/>
  <c r="Y38" i="2"/>
  <c r="X38" i="2"/>
  <c r="W38" i="2"/>
  <c r="AB38" i="2"/>
  <c r="T38" i="2"/>
  <c r="AE38" i="2" s="1"/>
  <c r="Y41" i="2"/>
  <c r="X41" i="2"/>
  <c r="AE41" i="2"/>
  <c r="W41" i="2"/>
  <c r="AD41" i="2"/>
  <c r="V41" i="2"/>
  <c r="AA41" i="2"/>
  <c r="Z44" i="2"/>
  <c r="AB53" i="2"/>
  <c r="AI53" i="2"/>
  <c r="AA53" i="2"/>
  <c r="AH53" i="2"/>
  <c r="Z53" i="2"/>
  <c r="AG53" i="2"/>
  <c r="Y53" i="2"/>
  <c r="AD53" i="2"/>
  <c r="AF56" i="2"/>
  <c r="AE56" i="2"/>
  <c r="AD56" i="2"/>
  <c r="AC56" i="2"/>
  <c r="AH56" i="2"/>
  <c r="Z56" i="2"/>
  <c r="AF62" i="2"/>
  <c r="AE62" i="2"/>
  <c r="AL62" i="2"/>
  <c r="AD62" i="2"/>
  <c r="AK62" i="2"/>
  <c r="AC62" i="2"/>
  <c r="AH62" i="2"/>
  <c r="AJ130" i="4"/>
  <c r="AK130" i="4" s="1"/>
  <c r="AL130" i="4" s="1"/>
  <c r="AM130" i="4" s="1"/>
  <c r="AN130" i="4" s="1"/>
  <c r="AO130" i="4" s="1"/>
  <c r="AP130" i="4" s="1"/>
  <c r="AQ130" i="4" s="1"/>
  <c r="AR130" i="4" s="1"/>
  <c r="AS130" i="4" s="1"/>
  <c r="P167" i="4"/>
  <c r="AC44" i="2"/>
  <c r="V34" i="2"/>
  <c r="U34" i="2"/>
  <c r="T34" i="2"/>
  <c r="S34" i="2"/>
  <c r="Z47" i="2"/>
  <c r="AG47" i="2"/>
  <c r="Y47" i="2"/>
  <c r="AF47" i="2"/>
  <c r="X47" i="2"/>
  <c r="AE47" i="2"/>
  <c r="W47" i="2"/>
  <c r="AB47" i="2"/>
  <c r="T28" i="2"/>
  <c r="S28" i="2"/>
  <c r="R28" i="2"/>
  <c r="Q28" i="2"/>
  <c r="AC47" i="2"/>
  <c r="N13" i="4"/>
  <c r="T13" i="4" s="1"/>
  <c r="Z13" i="4" s="1"/>
  <c r="AF13" i="4" s="1"/>
  <c r="AL13" i="4" s="1"/>
  <c r="AR13" i="4" s="1"/>
  <c r="M13" i="4"/>
  <c r="S13" i="4" s="1"/>
  <c r="Y13" i="4" s="1"/>
  <c r="AE13" i="4" s="1"/>
  <c r="AK13" i="4" s="1"/>
  <c r="AQ13" i="4" s="1"/>
  <c r="L13" i="4"/>
  <c r="R13" i="4" s="1"/>
  <c r="X13" i="4" s="1"/>
  <c r="AD13" i="4" s="1"/>
  <c r="AJ13" i="4" s="1"/>
  <c r="AP13" i="4" s="1"/>
  <c r="Q13" i="4"/>
  <c r="W13" i="4" s="1"/>
  <c r="AC13" i="4" s="1"/>
  <c r="AI13" i="4" s="1"/>
  <c r="AO13" i="4" s="1"/>
  <c r="L16" i="4"/>
  <c r="O13" i="4"/>
  <c r="U13" i="4" s="1"/>
  <c r="AA13" i="4" s="1"/>
  <c r="AG13" i="4" s="1"/>
  <c r="AM13" i="4" s="1"/>
  <c r="AS13" i="4" s="1"/>
  <c r="O163" i="4"/>
  <c r="O162" i="4"/>
  <c r="AC43" i="2"/>
  <c r="AB43" i="2"/>
  <c r="AE43" i="2"/>
  <c r="K128" i="4"/>
  <c r="L136" i="4"/>
  <c r="M136" i="4" s="1"/>
  <c r="N136" i="4" s="1"/>
  <c r="O136" i="4" s="1"/>
  <c r="P136" i="4" s="1"/>
  <c r="Q136" i="4" s="1"/>
  <c r="R136" i="4" s="1"/>
  <c r="S136" i="4" s="1"/>
  <c r="T136" i="4" s="1"/>
  <c r="U136" i="4" s="1"/>
  <c r="Y31" i="2"/>
  <c r="X31" i="2"/>
  <c r="AA31" i="2"/>
  <c r="J64" i="2"/>
  <c r="K12" i="2"/>
  <c r="K13" i="2"/>
  <c r="O10" i="2"/>
  <c r="P10" i="2" s="1"/>
  <c r="L10" i="2"/>
  <c r="AA28" i="2"/>
  <c r="Z28" i="2"/>
  <c r="Y28" i="2"/>
  <c r="AD43" i="2"/>
  <c r="AD47" i="2"/>
  <c r="AA50" i="2"/>
  <c r="AH50" i="2"/>
  <c r="Z50" i="2"/>
  <c r="AG50" i="2"/>
  <c r="Y50" i="2"/>
  <c r="AF50" i="2"/>
  <c r="X50" i="2"/>
  <c r="AC50" i="2"/>
  <c r="K9" i="2"/>
  <c r="K64" i="2" s="1"/>
  <c r="K10" i="2"/>
  <c r="R14" i="2"/>
  <c r="Q14" i="2"/>
  <c r="P14" i="2"/>
  <c r="O14" i="2"/>
  <c r="L17" i="2"/>
  <c r="T14" i="2"/>
  <c r="L14" i="2"/>
  <c r="W28" i="2"/>
  <c r="S30" i="2"/>
  <c r="T30" i="2" s="1"/>
  <c r="R30" i="2"/>
  <c r="Z31" i="2"/>
  <c r="U36" i="2"/>
  <c r="V36" i="2" s="1"/>
  <c r="W36" i="2" s="1"/>
  <c r="X36" i="2" s="1"/>
  <c r="Y36" i="2" s="1"/>
  <c r="T36" i="2"/>
  <c r="Z40" i="2"/>
  <c r="X42" i="2"/>
  <c r="AF43" i="2"/>
  <c r="Z45" i="2"/>
  <c r="AB50" i="2"/>
  <c r="AD55" i="2"/>
  <c r="AC55" i="2"/>
  <c r="AB55" i="2"/>
  <c r="AA55" i="2"/>
  <c r="R29" i="2"/>
  <c r="Z29" i="2"/>
  <c r="S31" i="2"/>
  <c r="T35" i="2"/>
  <c r="AB35" i="2"/>
  <c r="X37" i="2"/>
  <c r="Y37" i="2" s="1"/>
  <c r="W40" i="2"/>
  <c r="W43" i="2"/>
  <c r="Z46" i="2"/>
  <c r="AA49" i="2"/>
  <c r="AB52" i="2"/>
  <c r="AD59" i="2"/>
  <c r="AF61" i="2"/>
  <c r="R11" i="2"/>
  <c r="U29" i="2"/>
  <c r="W35" i="2"/>
  <c r="AG59" i="2"/>
  <c r="M135" i="4"/>
  <c r="L128" i="4"/>
  <c r="S11" i="2"/>
  <c r="V29" i="2"/>
  <c r="AH59" i="2"/>
  <c r="AB61" i="2"/>
  <c r="T11" i="2"/>
  <c r="W29" i="2"/>
  <c r="W46" i="2"/>
  <c r="X49" i="2"/>
  <c r="Y52" i="2"/>
  <c r="AA59" i="2"/>
  <c r="AI59" i="2"/>
  <c r="K119" i="4"/>
  <c r="R14" i="4"/>
  <c r="AD14" i="4" s="1"/>
  <c r="AP14" i="4" s="1"/>
  <c r="Q14" i="4"/>
  <c r="AC14" i="4" s="1"/>
  <c r="AO14" i="4" s="1"/>
  <c r="L17" i="4"/>
  <c r="P14" i="4"/>
  <c r="AB14" i="4" s="1"/>
  <c r="AN14" i="4" s="1"/>
  <c r="U14" i="4"/>
  <c r="AG14" i="4" s="1"/>
  <c r="AS14" i="4" s="1"/>
  <c r="M14" i="4"/>
  <c r="Y14" i="4" s="1"/>
  <c r="AK14" i="4" s="1"/>
  <c r="N162" i="4"/>
  <c r="V170" i="4"/>
  <c r="W153" i="4"/>
  <c r="V169" i="4"/>
  <c r="K125" i="4"/>
  <c r="K121" i="4"/>
  <c r="K123" i="4"/>
  <c r="L15" i="4"/>
  <c r="M12" i="4"/>
  <c r="P12" i="4" s="1"/>
  <c r="S12" i="4" s="1"/>
  <c r="V12" i="4" s="1"/>
  <c r="Y12" i="4" s="1"/>
  <c r="AB12" i="4" s="1"/>
  <c r="AE12" i="4" s="1"/>
  <c r="AH12" i="4" s="1"/>
  <c r="AK12" i="4" s="1"/>
  <c r="AN12" i="4" s="1"/>
  <c r="AQ12" i="4" s="1"/>
  <c r="AT12" i="4" s="1"/>
  <c r="S14" i="4"/>
  <c r="AE14" i="4" s="1"/>
  <c r="AQ14" i="4" s="1"/>
  <c r="J180" i="4"/>
  <c r="J186" i="4" s="1"/>
  <c r="J184" i="4"/>
  <c r="W152" i="4"/>
  <c r="P9" i="4"/>
  <c r="L12" i="4"/>
  <c r="O12" i="4" s="1"/>
  <c r="R12" i="4" s="1"/>
  <c r="U12" i="4" s="1"/>
  <c r="X12" i="4" s="1"/>
  <c r="AA12" i="4" s="1"/>
  <c r="AD12" i="4" s="1"/>
  <c r="AG12" i="4" s="1"/>
  <c r="AJ12" i="4" s="1"/>
  <c r="AM12" i="4" s="1"/>
  <c r="AP12" i="4" s="1"/>
  <c r="AS12" i="4" s="1"/>
  <c r="T14" i="4"/>
  <c r="AF14" i="4" s="1"/>
  <c r="AR14" i="4" s="1"/>
  <c r="Q9" i="4"/>
  <c r="N12" i="4"/>
  <c r="V14" i="4"/>
  <c r="AH14" i="4" s="1"/>
  <c r="AT14" i="4" s="1"/>
  <c r="R9" i="4"/>
  <c r="T163" i="4"/>
  <c r="T162" i="4"/>
  <c r="U163" i="4"/>
  <c r="U162" i="4"/>
  <c r="AL129" i="4"/>
  <c r="AL135" i="4"/>
  <c r="M147" i="4"/>
  <c r="L147" i="4"/>
  <c r="S162" i="4"/>
  <c r="R9" i="7"/>
  <c r="P16" i="7"/>
  <c r="V16" i="7" s="1"/>
  <c r="AB16" i="7" s="1"/>
  <c r="AH16" i="7" s="1"/>
  <c r="AN16" i="7" s="1"/>
  <c r="AT16" i="7" s="1"/>
  <c r="O16" i="7"/>
  <c r="U16" i="7" s="1"/>
  <c r="AA16" i="7" s="1"/>
  <c r="AG16" i="7" s="1"/>
  <c r="AM16" i="7" s="1"/>
  <c r="AS16" i="7" s="1"/>
  <c r="N16" i="7"/>
  <c r="T16" i="7" s="1"/>
  <c r="Z16" i="7" s="1"/>
  <c r="AF16" i="7" s="1"/>
  <c r="AL16" i="7" s="1"/>
  <c r="AR16" i="7" s="1"/>
  <c r="M19" i="7"/>
  <c r="R16" i="7"/>
  <c r="X16" i="7" s="1"/>
  <c r="AD16" i="7" s="1"/>
  <c r="AJ16" i="7" s="1"/>
  <c r="AP16" i="7" s="1"/>
  <c r="Q16" i="7"/>
  <c r="W16" i="7" s="1"/>
  <c r="AC16" i="7" s="1"/>
  <c r="AI16" i="7" s="1"/>
  <c r="AO16" i="7" s="1"/>
  <c r="AU16" i="7" s="1"/>
  <c r="M16" i="7"/>
  <c r="S16" i="7" s="1"/>
  <c r="Y16" i="7" s="1"/>
  <c r="AE16" i="7" s="1"/>
  <c r="AK16" i="7" s="1"/>
  <c r="AQ16" i="7" s="1"/>
  <c r="K119" i="7"/>
  <c r="N9" i="7"/>
  <c r="L17" i="7"/>
  <c r="P14" i="7"/>
  <c r="AB14" i="7" s="1"/>
  <c r="AN14" i="7" s="1"/>
  <c r="W14" i="7"/>
  <c r="AI14" i="7" s="1"/>
  <c r="O14" i="7"/>
  <c r="AA14" i="7" s="1"/>
  <c r="AM14" i="7" s="1"/>
  <c r="V14" i="7"/>
  <c r="AH14" i="7" s="1"/>
  <c r="AT14" i="7" s="1"/>
  <c r="N14" i="7"/>
  <c r="Z14" i="7" s="1"/>
  <c r="AL14" i="7" s="1"/>
  <c r="P9" i="7"/>
  <c r="L14" i="7"/>
  <c r="X14" i="7" s="1"/>
  <c r="AJ14" i="7" s="1"/>
  <c r="K121" i="7"/>
  <c r="K123" i="7"/>
  <c r="K125" i="7"/>
  <c r="L15" i="7"/>
  <c r="N12" i="7"/>
  <c r="M14" i="7"/>
  <c r="Y14" i="7" s="1"/>
  <c r="AK14" i="7" s="1"/>
  <c r="J180" i="7"/>
  <c r="J184" i="7"/>
  <c r="N135" i="7"/>
  <c r="M128" i="7"/>
  <c r="T163" i="7"/>
  <c r="T162" i="7"/>
  <c r="AJ129" i="7"/>
  <c r="J175" i="7"/>
  <c r="J166" i="7" s="1"/>
  <c r="J186" i="7" s="1"/>
  <c r="J178" i="7"/>
  <c r="K128" i="7"/>
  <c r="L136" i="7"/>
  <c r="M136" i="7" s="1"/>
  <c r="N136" i="7" s="1"/>
  <c r="O136" i="7" s="1"/>
  <c r="P136" i="7" s="1"/>
  <c r="Q136" i="7" s="1"/>
  <c r="R136" i="7" s="1"/>
  <c r="S136" i="7" s="1"/>
  <c r="T136" i="7" s="1"/>
  <c r="U136" i="7" s="1"/>
  <c r="M167" i="7"/>
  <c r="V157" i="7"/>
  <c r="U163" i="7"/>
  <c r="U162" i="7"/>
  <c r="D17" i="9"/>
  <c r="D28" i="9"/>
  <c r="D29" i="9" s="1"/>
  <c r="L147" i="7"/>
  <c r="L128" i="7" s="1"/>
  <c r="D31" i="9"/>
  <c r="D32" i="9" s="1"/>
  <c r="P163" i="7"/>
  <c r="P162" i="7"/>
  <c r="O162" i="7"/>
  <c r="D23" i="9"/>
  <c r="AI135" i="7"/>
  <c r="W152" i="7"/>
  <c r="V169" i="7"/>
  <c r="W153" i="7"/>
  <c r="V170" i="7"/>
  <c r="D69" i="9"/>
  <c r="D70" i="9" s="1"/>
  <c r="D61" i="9"/>
  <c r="S162" i="7"/>
  <c r="AD160" i="14" l="1"/>
  <c r="AE160" i="14"/>
  <c r="AF141" i="14"/>
  <c r="AF160" i="14" s="1"/>
  <c r="F17" i="14"/>
  <c r="E127" i="14"/>
  <c r="D38" i="8"/>
  <c r="D42" i="8" s="1"/>
  <c r="D20" i="8"/>
  <c r="D43" i="8"/>
  <c r="D40" i="8"/>
  <c r="D16" i="8"/>
  <c r="D47" i="8" s="1"/>
  <c r="F21" i="14"/>
  <c r="G21" i="14" s="1"/>
  <c r="H21" i="14" s="1"/>
  <c r="I21" i="14" s="1"/>
  <c r="J21" i="14" s="1"/>
  <c r="K21" i="14" s="1"/>
  <c r="L21" i="14" s="1"/>
  <c r="M21" i="14" s="1"/>
  <c r="N21" i="14" s="1"/>
  <c r="O21" i="14" s="1"/>
  <c r="P21" i="14" s="1"/>
  <c r="Q21" i="14" s="1"/>
  <c r="R21" i="14" s="1"/>
  <c r="S21" i="14" s="1"/>
  <c r="T21" i="14" s="1"/>
  <c r="U21" i="14" s="1"/>
  <c r="V21" i="14" s="1"/>
  <c r="W21" i="14" s="1"/>
  <c r="X21" i="14" s="1"/>
  <c r="Y21" i="14" s="1"/>
  <c r="Z21" i="14" s="1"/>
  <c r="AA21" i="14" s="1"/>
  <c r="AB21" i="14" s="1"/>
  <c r="AC21" i="14" s="1"/>
  <c r="AD21" i="14" s="1"/>
  <c r="AE21" i="14" s="1"/>
  <c r="AF21" i="14" s="1"/>
  <c r="AG21" i="14" s="1"/>
  <c r="AH21" i="14" s="1"/>
  <c r="AI21" i="14" s="1"/>
  <c r="AJ21" i="14" s="1"/>
  <c r="AK21" i="14" s="1"/>
  <c r="AL21" i="14" s="1"/>
  <c r="AM21" i="14" s="1"/>
  <c r="AN21" i="14" s="1"/>
  <c r="F24" i="14"/>
  <c r="D196" i="14"/>
  <c r="D195" i="14"/>
  <c r="F19" i="14"/>
  <c r="G19" i="14" s="1"/>
  <c r="H19" i="14" s="1"/>
  <c r="I19" i="14" s="1"/>
  <c r="J19" i="14" s="1"/>
  <c r="K19" i="14" s="1"/>
  <c r="L19" i="14" s="1"/>
  <c r="M19" i="14" s="1"/>
  <c r="N19" i="14" s="1"/>
  <c r="O19" i="14" s="1"/>
  <c r="P19" i="14" s="1"/>
  <c r="Q19" i="14" s="1"/>
  <c r="F22" i="14"/>
  <c r="G23" i="14"/>
  <c r="H23" i="14" s="1"/>
  <c r="I23" i="14" s="1"/>
  <c r="J23" i="14" s="1"/>
  <c r="K23" i="14" s="1"/>
  <c r="L23" i="14" s="1"/>
  <c r="M23" i="14" s="1"/>
  <c r="N23" i="14" s="1"/>
  <c r="O23" i="14" s="1"/>
  <c r="P23" i="14" s="1"/>
  <c r="Q23" i="14" s="1"/>
  <c r="R23" i="14" s="1"/>
  <c r="S23" i="14" s="1"/>
  <c r="T23" i="14" s="1"/>
  <c r="U23" i="14" s="1"/>
  <c r="V23" i="14" s="1"/>
  <c r="W23" i="14" s="1"/>
  <c r="X23" i="14" s="1"/>
  <c r="Y23" i="14" s="1"/>
  <c r="Z23" i="14" s="1"/>
  <c r="AA23" i="14" s="1"/>
  <c r="AB23" i="14" s="1"/>
  <c r="AC23" i="14" s="1"/>
  <c r="AD23" i="14" s="1"/>
  <c r="G26" i="14"/>
  <c r="J18" i="14"/>
  <c r="K18" i="14" s="1"/>
  <c r="L18" i="14" s="1"/>
  <c r="H16" i="14"/>
  <c r="W143" i="14"/>
  <c r="E132" i="14"/>
  <c r="E129" i="14"/>
  <c r="E163" i="14" s="1"/>
  <c r="F20" i="14"/>
  <c r="G20" i="14" s="1"/>
  <c r="H20" i="14" s="1"/>
  <c r="I20" i="14" s="1"/>
  <c r="J20" i="14" s="1"/>
  <c r="K20" i="14" s="1"/>
  <c r="L20" i="14" s="1"/>
  <c r="M20" i="14" s="1"/>
  <c r="N20" i="14" s="1"/>
  <c r="O20" i="14" s="1"/>
  <c r="P20" i="14" s="1"/>
  <c r="Q20" i="14" s="1"/>
  <c r="R20" i="14" s="1"/>
  <c r="S20" i="14" s="1"/>
  <c r="T20" i="14" s="1"/>
  <c r="U20" i="14" s="1"/>
  <c r="V20" i="14" s="1"/>
  <c r="W20" i="14" s="1"/>
  <c r="X20" i="14" s="1"/>
  <c r="Y20" i="14" s="1"/>
  <c r="Z20" i="14" s="1"/>
  <c r="AA20" i="14" s="1"/>
  <c r="AB20" i="14" s="1"/>
  <c r="AC20" i="14" s="1"/>
  <c r="U30" i="2"/>
  <c r="V30" i="2"/>
  <c r="W30" i="2" s="1"/>
  <c r="Z33" i="2"/>
  <c r="AA33" i="2" s="1"/>
  <c r="Y33" i="2"/>
  <c r="W170" i="7"/>
  <c r="X153" i="7"/>
  <c r="O135" i="7"/>
  <c r="N128" i="7"/>
  <c r="L123" i="7"/>
  <c r="L121" i="7"/>
  <c r="L125" i="7"/>
  <c r="O15" i="7"/>
  <c r="N15" i="7"/>
  <c r="Q15" i="7" s="1"/>
  <c r="T15" i="7" s="1"/>
  <c r="W15" i="7" s="1"/>
  <c r="Z15" i="7" s="1"/>
  <c r="AC15" i="7" s="1"/>
  <c r="AF15" i="7" s="1"/>
  <c r="AI15" i="7" s="1"/>
  <c r="AL15" i="7" s="1"/>
  <c r="AO15" i="7" s="1"/>
  <c r="AR15" i="7" s="1"/>
  <c r="AU15" i="7" s="1"/>
  <c r="M15" i="7"/>
  <c r="M18" i="7"/>
  <c r="Q12" i="4"/>
  <c r="W169" i="4"/>
  <c r="X152" i="4"/>
  <c r="N135" i="4"/>
  <c r="M128" i="4"/>
  <c r="AD37" i="2"/>
  <c r="AC37" i="2"/>
  <c r="AB37" i="2"/>
  <c r="AA37" i="2"/>
  <c r="Z37" i="2"/>
  <c r="Z42" i="2"/>
  <c r="AA42" i="2" s="1"/>
  <c r="Y42" i="2"/>
  <c r="K180" i="7"/>
  <c r="K184" i="7"/>
  <c r="AC40" i="2"/>
  <c r="AB40" i="2"/>
  <c r="AA40" i="2"/>
  <c r="AE40" i="2"/>
  <c r="AD40" i="2"/>
  <c r="AB39" i="2"/>
  <c r="AA39" i="2"/>
  <c r="K178" i="4"/>
  <c r="K174" i="4"/>
  <c r="K166" i="4" s="1"/>
  <c r="K175" i="4"/>
  <c r="K175" i="7"/>
  <c r="K178" i="7"/>
  <c r="K174" i="7"/>
  <c r="K166" i="7" s="1"/>
  <c r="K186" i="7" s="1"/>
  <c r="S9" i="7"/>
  <c r="T17" i="7"/>
  <c r="AF17" i="7" s="1"/>
  <c r="AR17" i="7" s="1"/>
  <c r="S17" i="7"/>
  <c r="AE17" i="7" s="1"/>
  <c r="AQ17" i="7" s="1"/>
  <c r="R17" i="7"/>
  <c r="AD17" i="7" s="1"/>
  <c r="AP17" i="7" s="1"/>
  <c r="V17" i="7"/>
  <c r="AH17" i="7" s="1"/>
  <c r="AT17" i="7" s="1"/>
  <c r="M20" i="7"/>
  <c r="U17" i="7"/>
  <c r="AG17" i="7" s="1"/>
  <c r="AS17" i="7" s="1"/>
  <c r="Q17" i="7"/>
  <c r="AC17" i="7" s="1"/>
  <c r="AO17" i="7" s="1"/>
  <c r="X17" i="7"/>
  <c r="AJ17" i="7" s="1"/>
  <c r="W17" i="7"/>
  <c r="AI17" i="7" s="1"/>
  <c r="AU17" i="7" s="1"/>
  <c r="O17" i="7"/>
  <c r="AA17" i="7" s="1"/>
  <c r="AM17" i="7" s="1"/>
  <c r="P17" i="7"/>
  <c r="AB17" i="7" s="1"/>
  <c r="AN17" i="7" s="1"/>
  <c r="N17" i="7"/>
  <c r="Z17" i="7" s="1"/>
  <c r="AL17" i="7" s="1"/>
  <c r="M17" i="7"/>
  <c r="Y17" i="7" s="1"/>
  <c r="AK17" i="7" s="1"/>
  <c r="AM135" i="4"/>
  <c r="M20" i="2"/>
  <c r="N23" i="2" s="1"/>
  <c r="O26" i="2" s="1"/>
  <c r="R17" i="2"/>
  <c r="S20" i="2" s="1"/>
  <c r="T23" i="2" s="1"/>
  <c r="U26" i="2" s="1"/>
  <c r="Q17" i="2"/>
  <c r="R20" i="2" s="1"/>
  <c r="S23" i="2" s="1"/>
  <c r="T26" i="2" s="1"/>
  <c r="P17" i="2"/>
  <c r="Q20" i="2" s="1"/>
  <c r="R23" i="2" s="1"/>
  <c r="S26" i="2" s="1"/>
  <c r="W17" i="2"/>
  <c r="O17" i="2"/>
  <c r="P20" i="2" s="1"/>
  <c r="Q23" i="2" s="1"/>
  <c r="R26" i="2" s="1"/>
  <c r="T17" i="2"/>
  <c r="U20" i="2" s="1"/>
  <c r="V23" i="2" s="1"/>
  <c r="W26" i="2" s="1"/>
  <c r="N17" i="2"/>
  <c r="O20" i="2" s="1"/>
  <c r="P23" i="2" s="1"/>
  <c r="Q26" i="2" s="1"/>
  <c r="V17" i="2"/>
  <c r="W20" i="2" s="1"/>
  <c r="X23" i="2" s="1"/>
  <c r="Y26" i="2" s="1"/>
  <c r="U17" i="2"/>
  <c r="V20" i="2" s="1"/>
  <c r="W23" i="2" s="1"/>
  <c r="X26" i="2" s="1"/>
  <c r="S17" i="2"/>
  <c r="T20" i="2" s="1"/>
  <c r="U23" i="2" s="1"/>
  <c r="V26" i="2" s="1"/>
  <c r="M17" i="2"/>
  <c r="N20" i="2" s="1"/>
  <c r="O23" i="2" s="1"/>
  <c r="P26" i="2" s="1"/>
  <c r="U10" i="2"/>
  <c r="V10" i="2" s="1"/>
  <c r="T10" i="2"/>
  <c r="Q10" i="2"/>
  <c r="R10" i="2"/>
  <c r="S10" i="2"/>
  <c r="Q12" i="7"/>
  <c r="W157" i="7"/>
  <c r="X157" i="7" s="1"/>
  <c r="Y157" i="7" s="1"/>
  <c r="Z157" i="7" s="1"/>
  <c r="AA157" i="7" s="1"/>
  <c r="AB157" i="7" s="1"/>
  <c r="AC157" i="7" s="1"/>
  <c r="AD157" i="7" s="1"/>
  <c r="AE157" i="7" s="1"/>
  <c r="AF157" i="7" s="1"/>
  <c r="AG157" i="7" s="1"/>
  <c r="AH157" i="7" s="1"/>
  <c r="AI157" i="7" s="1"/>
  <c r="AJ157" i="7" s="1"/>
  <c r="AK157" i="7" s="1"/>
  <c r="AL157" i="7" s="1"/>
  <c r="AM157" i="7" s="1"/>
  <c r="AN157" i="7" s="1"/>
  <c r="AO157" i="7" s="1"/>
  <c r="AP157" i="7" s="1"/>
  <c r="AQ157" i="7" s="1"/>
  <c r="AR157" i="7" s="1"/>
  <c r="AS157" i="7" s="1"/>
  <c r="U9" i="4"/>
  <c r="Q167" i="4"/>
  <c r="W169" i="7"/>
  <c r="X152" i="7"/>
  <c r="AK129" i="7"/>
  <c r="L119" i="7"/>
  <c r="S19" i="7"/>
  <c r="Y19" i="7" s="1"/>
  <c r="AE19" i="7" s="1"/>
  <c r="AK19" i="7" s="1"/>
  <c r="AQ19" i="7" s="1"/>
  <c r="N22" i="7"/>
  <c r="R19" i="7"/>
  <c r="X19" i="7" s="1"/>
  <c r="AD19" i="7" s="1"/>
  <c r="AJ19" i="7" s="1"/>
  <c r="AP19" i="7" s="1"/>
  <c r="AV19" i="7" s="1"/>
  <c r="N19" i="7"/>
  <c r="T19" i="7" s="1"/>
  <c r="Z19" i="7" s="1"/>
  <c r="AF19" i="7" s="1"/>
  <c r="AL19" i="7" s="1"/>
  <c r="AR19" i="7" s="1"/>
  <c r="P19" i="7"/>
  <c r="V19" i="7" s="1"/>
  <c r="AB19" i="7" s="1"/>
  <c r="AH19" i="7" s="1"/>
  <c r="AN19" i="7" s="1"/>
  <c r="AT19" i="7" s="1"/>
  <c r="O19" i="7"/>
  <c r="U19" i="7" s="1"/>
  <c r="AA19" i="7" s="1"/>
  <c r="AG19" i="7" s="1"/>
  <c r="AM19" i="7" s="1"/>
  <c r="AS19" i="7" s="1"/>
  <c r="Q19" i="7"/>
  <c r="W19" i="7" s="1"/>
  <c r="AC19" i="7" s="1"/>
  <c r="AI19" i="7" s="1"/>
  <c r="AO19" i="7" s="1"/>
  <c r="AU19" i="7" s="1"/>
  <c r="AM129" i="4"/>
  <c r="S9" i="4"/>
  <c r="Z36" i="2"/>
  <c r="AA36" i="2"/>
  <c r="P13" i="2"/>
  <c r="Q13" i="2" s="1"/>
  <c r="L16" i="2"/>
  <c r="M13" i="2"/>
  <c r="O13" i="2"/>
  <c r="N13" i="2"/>
  <c r="L13" i="2"/>
  <c r="T9" i="4"/>
  <c r="U9" i="7"/>
  <c r="L119" i="4"/>
  <c r="L123" i="4"/>
  <c r="L125" i="4"/>
  <c r="N15" i="4"/>
  <c r="Q15" i="4" s="1"/>
  <c r="T15" i="4" s="1"/>
  <c r="W15" i="4" s="1"/>
  <c r="Z15" i="4" s="1"/>
  <c r="AC15" i="4" s="1"/>
  <c r="AF15" i="4" s="1"/>
  <c r="AI15" i="4" s="1"/>
  <c r="AL15" i="4" s="1"/>
  <c r="AO15" i="4" s="1"/>
  <c r="AR15" i="4" s="1"/>
  <c r="AU15" i="4" s="1"/>
  <c r="M15" i="4"/>
  <c r="L121" i="4"/>
  <c r="M18" i="4"/>
  <c r="O15" i="4"/>
  <c r="L12" i="2"/>
  <c r="L64" i="2" s="1"/>
  <c r="L15" i="2"/>
  <c r="M12" i="2"/>
  <c r="N12" i="2" s="1"/>
  <c r="O12" i="2" s="1"/>
  <c r="P12" i="2" s="1"/>
  <c r="Q12" i="2" s="1"/>
  <c r="R12" i="2" s="1"/>
  <c r="S12" i="2" s="1"/>
  <c r="T12" i="2" s="1"/>
  <c r="U12" i="2" s="1"/>
  <c r="V12" i="2" s="1"/>
  <c r="W12" i="2" s="1"/>
  <c r="R16" i="4"/>
  <c r="X16" i="4" s="1"/>
  <c r="AD16" i="4" s="1"/>
  <c r="AJ16" i="4" s="1"/>
  <c r="AP16" i="4" s="1"/>
  <c r="M19" i="4"/>
  <c r="Q16" i="4"/>
  <c r="W16" i="4" s="1"/>
  <c r="AC16" i="4" s="1"/>
  <c r="AI16" i="4" s="1"/>
  <c r="AO16" i="4" s="1"/>
  <c r="AU16" i="4" s="1"/>
  <c r="P16" i="4"/>
  <c r="V16" i="4" s="1"/>
  <c r="AB16" i="4" s="1"/>
  <c r="AH16" i="4" s="1"/>
  <c r="AN16" i="4" s="1"/>
  <c r="AT16" i="4" s="1"/>
  <c r="M16" i="4"/>
  <c r="S16" i="4" s="1"/>
  <c r="Y16" i="4" s="1"/>
  <c r="AE16" i="4" s="1"/>
  <c r="AK16" i="4" s="1"/>
  <c r="AQ16" i="4" s="1"/>
  <c r="N16" i="4"/>
  <c r="T16" i="4" s="1"/>
  <c r="Z16" i="4" s="1"/>
  <c r="AF16" i="4" s="1"/>
  <c r="AL16" i="4" s="1"/>
  <c r="AR16" i="4" s="1"/>
  <c r="O16" i="4"/>
  <c r="U16" i="4" s="1"/>
  <c r="AA16" i="4" s="1"/>
  <c r="AG16" i="4" s="1"/>
  <c r="AM16" i="4" s="1"/>
  <c r="AS16" i="4" s="1"/>
  <c r="N9" i="2"/>
  <c r="N167" i="7"/>
  <c r="Q9" i="7"/>
  <c r="AJ135" i="7"/>
  <c r="K184" i="4"/>
  <c r="K180" i="4"/>
  <c r="K186" i="4" s="1"/>
  <c r="W170" i="4"/>
  <c r="X153" i="4"/>
  <c r="V17" i="4"/>
  <c r="AH17" i="4" s="1"/>
  <c r="AT17" i="4" s="1"/>
  <c r="N17" i="4"/>
  <c r="Z17" i="4" s="1"/>
  <c r="AL17" i="4" s="1"/>
  <c r="U17" i="4"/>
  <c r="AG17" i="4" s="1"/>
  <c r="AS17" i="4" s="1"/>
  <c r="M17" i="4"/>
  <c r="Y17" i="4" s="1"/>
  <c r="AK17" i="4" s="1"/>
  <c r="T17" i="4"/>
  <c r="AF17" i="4" s="1"/>
  <c r="AR17" i="4" s="1"/>
  <c r="M20" i="4"/>
  <c r="Q17" i="4"/>
  <c r="AC17" i="4" s="1"/>
  <c r="AO17" i="4" s="1"/>
  <c r="X17" i="4"/>
  <c r="AJ17" i="4" s="1"/>
  <c r="W17" i="4"/>
  <c r="AI17" i="4" s="1"/>
  <c r="AU17" i="4" s="1"/>
  <c r="S17" i="4"/>
  <c r="AE17" i="4" s="1"/>
  <c r="AQ17" i="4" s="1"/>
  <c r="R17" i="4"/>
  <c r="AD17" i="4" s="1"/>
  <c r="AP17" i="4" s="1"/>
  <c r="O17" i="4"/>
  <c r="AA17" i="4" s="1"/>
  <c r="AM17" i="4" s="1"/>
  <c r="P17" i="4"/>
  <c r="AB17" i="4" s="1"/>
  <c r="AN17" i="4" s="1"/>
  <c r="AG141" i="14" l="1"/>
  <c r="AG160" i="14" s="1"/>
  <c r="AH141" i="14"/>
  <c r="AH160" i="14" s="1"/>
  <c r="AE23" i="14"/>
  <c r="AF23" i="14" s="1"/>
  <c r="AG23" i="14" s="1"/>
  <c r="AD20" i="14"/>
  <c r="AE20" i="14" s="1"/>
  <c r="AF20" i="14" s="1"/>
  <c r="D31" i="8"/>
  <c r="D32" i="8" s="1"/>
  <c r="G17" i="14"/>
  <c r="F127" i="14"/>
  <c r="D22" i="8"/>
  <c r="D46" i="8"/>
  <c r="D17" i="8"/>
  <c r="D23" i="8"/>
  <c r="D48" i="8"/>
  <c r="D44" i="8"/>
  <c r="D28" i="8"/>
  <c r="D29" i="8" s="1"/>
  <c r="M18" i="14"/>
  <c r="N18" i="14" s="1"/>
  <c r="O18" i="14" s="1"/>
  <c r="P18" i="14" s="1"/>
  <c r="Q18" i="14" s="1"/>
  <c r="R18" i="14" s="1"/>
  <c r="S18" i="14" s="1"/>
  <c r="T18" i="14" s="1"/>
  <c r="U18" i="14" s="1"/>
  <c r="V18" i="14" s="1"/>
  <c r="W18" i="14" s="1"/>
  <c r="X18" i="14" s="1"/>
  <c r="Y18" i="14" s="1"/>
  <c r="Z18" i="14" s="1"/>
  <c r="AA18" i="14" s="1"/>
  <c r="AB18" i="14" s="1"/>
  <c r="AC18" i="14" s="1"/>
  <c r="AD18" i="14" s="1"/>
  <c r="AE18" i="14" s="1"/>
  <c r="AF18" i="14" s="1"/>
  <c r="AG18" i="14" s="1"/>
  <c r="AH18" i="14" s="1"/>
  <c r="AI18" i="14" s="1"/>
  <c r="AJ18" i="14" s="1"/>
  <c r="AK18" i="14" s="1"/>
  <c r="AL18" i="14" s="1"/>
  <c r="AM18" i="14" s="1"/>
  <c r="R19" i="14"/>
  <c r="S19" i="14" s="1"/>
  <c r="T19" i="14" s="1"/>
  <c r="E196" i="14"/>
  <c r="E195" i="14"/>
  <c r="I16" i="14"/>
  <c r="G22" i="14"/>
  <c r="H22" i="14" s="1"/>
  <c r="I22" i="14" s="1"/>
  <c r="G25" i="14"/>
  <c r="G24" i="14"/>
  <c r="H24" i="14" s="1"/>
  <c r="I24" i="14" s="1"/>
  <c r="J24" i="14" s="1"/>
  <c r="K24" i="14" s="1"/>
  <c r="L24" i="14" s="1"/>
  <c r="M24" i="14" s="1"/>
  <c r="N24" i="14" s="1"/>
  <c r="O24" i="14" s="1"/>
  <c r="P24" i="14" s="1"/>
  <c r="Q24" i="14" s="1"/>
  <c r="R24" i="14" s="1"/>
  <c r="S24" i="14" s="1"/>
  <c r="T24" i="14" s="1"/>
  <c r="U24" i="14" s="1"/>
  <c r="V24" i="14" s="1"/>
  <c r="W24" i="14" s="1"/>
  <c r="X24" i="14" s="1"/>
  <c r="Y24" i="14" s="1"/>
  <c r="Z24" i="14" s="1"/>
  <c r="AA24" i="14" s="1"/>
  <c r="AB24" i="14" s="1"/>
  <c r="AC24" i="14" s="1"/>
  <c r="AD24" i="14" s="1"/>
  <c r="AE24" i="14" s="1"/>
  <c r="AF24" i="14" s="1"/>
  <c r="AG24" i="14" s="1"/>
  <c r="AH24" i="14" s="1"/>
  <c r="AI24" i="14" s="1"/>
  <c r="AJ24" i="14" s="1"/>
  <c r="AK24" i="14" s="1"/>
  <c r="AL24" i="14" s="1"/>
  <c r="AM24" i="14" s="1"/>
  <c r="AN24" i="14" s="1"/>
  <c r="AO24" i="14" s="1"/>
  <c r="G27" i="14"/>
  <c r="H26" i="14"/>
  <c r="I26" i="14" s="1"/>
  <c r="J26" i="14" s="1"/>
  <c r="K26" i="14" s="1"/>
  <c r="L26" i="14" s="1"/>
  <c r="M26" i="14" s="1"/>
  <c r="N26" i="14" s="1"/>
  <c r="O26" i="14" s="1"/>
  <c r="P26" i="14" s="1"/>
  <c r="Q26" i="14" s="1"/>
  <c r="R26" i="14" s="1"/>
  <c r="S26" i="14" s="1"/>
  <c r="T26" i="14" s="1"/>
  <c r="U26" i="14" s="1"/>
  <c r="V26" i="14" s="1"/>
  <c r="W26" i="14" s="1"/>
  <c r="X26" i="14" s="1"/>
  <c r="Y26" i="14" s="1"/>
  <c r="Z26" i="14" s="1"/>
  <c r="AA26" i="14" s="1"/>
  <c r="AB26" i="14" s="1"/>
  <c r="AC26" i="14" s="1"/>
  <c r="AD26" i="14" s="1"/>
  <c r="AE26" i="14" s="1"/>
  <c r="AF26" i="14" s="1"/>
  <c r="AG26" i="14" s="1"/>
  <c r="AH26" i="14" s="1"/>
  <c r="AI26" i="14" s="1"/>
  <c r="AJ26" i="14" s="1"/>
  <c r="AK26" i="14" s="1"/>
  <c r="AL26" i="14" s="1"/>
  <c r="AM26" i="14" s="1"/>
  <c r="AN26" i="14" s="1"/>
  <c r="AO26" i="14" s="1"/>
  <c r="AP26" i="14" s="1"/>
  <c r="H29" i="14"/>
  <c r="X143" i="14"/>
  <c r="E191" i="14"/>
  <c r="E190" i="14"/>
  <c r="F132" i="14"/>
  <c r="F129" i="14"/>
  <c r="F163" i="14" s="1"/>
  <c r="L180" i="4"/>
  <c r="L184" i="4"/>
  <c r="S13" i="2"/>
  <c r="R13" i="2"/>
  <c r="U13" i="2"/>
  <c r="V13" i="2"/>
  <c r="W13" i="2" s="1"/>
  <c r="T13" i="2"/>
  <c r="X20" i="7"/>
  <c r="AJ20" i="7" s="1"/>
  <c r="AV20" i="7" s="1"/>
  <c r="P20" i="7"/>
  <c r="AB20" i="7" s="1"/>
  <c r="AN20" i="7" s="1"/>
  <c r="W20" i="7"/>
  <c r="AI20" i="7" s="1"/>
  <c r="AU20" i="7" s="1"/>
  <c r="O20" i="7"/>
  <c r="AA20" i="7" s="1"/>
  <c r="AM20" i="7" s="1"/>
  <c r="V20" i="7"/>
  <c r="AH20" i="7" s="1"/>
  <c r="AT20" i="7" s="1"/>
  <c r="N20" i="7"/>
  <c r="Z20" i="7" s="1"/>
  <c r="AL20" i="7" s="1"/>
  <c r="Q20" i="7"/>
  <c r="AC20" i="7" s="1"/>
  <c r="AO20" i="7" s="1"/>
  <c r="T20" i="7"/>
  <c r="AF20" i="7" s="1"/>
  <c r="AR20" i="7" s="1"/>
  <c r="N23" i="7"/>
  <c r="S20" i="7"/>
  <c r="AE20" i="7" s="1"/>
  <c r="AQ20" i="7" s="1"/>
  <c r="R20" i="7"/>
  <c r="AD20" i="7" s="1"/>
  <c r="AP20" i="7" s="1"/>
  <c r="Y20" i="7"/>
  <c r="AK20" i="7" s="1"/>
  <c r="U20" i="7"/>
  <c r="AG20" i="7" s="1"/>
  <c r="AS20" i="7" s="1"/>
  <c r="Y153" i="4"/>
  <c r="X170" i="4"/>
  <c r="W10" i="2"/>
  <c r="Y10" i="2"/>
  <c r="AA10" i="2"/>
  <c r="Z10" i="2"/>
  <c r="X10" i="2"/>
  <c r="L184" i="7"/>
  <c r="L180" i="7"/>
  <c r="L186" i="7"/>
  <c r="O167" i="7"/>
  <c r="Q16" i="2"/>
  <c r="P16" i="2"/>
  <c r="Q19" i="2" s="1"/>
  <c r="R22" i="2" s="1"/>
  <c r="S25" i="2" s="1"/>
  <c r="O16" i="2"/>
  <c r="P19" i="2" s="1"/>
  <c r="Q22" i="2" s="1"/>
  <c r="R25" i="2" s="1"/>
  <c r="M19" i="2"/>
  <c r="N22" i="2" s="1"/>
  <c r="O25" i="2" s="1"/>
  <c r="N16" i="2"/>
  <c r="O19" i="2" s="1"/>
  <c r="P22" i="2" s="1"/>
  <c r="Q25" i="2" s="1"/>
  <c r="M16" i="2"/>
  <c r="N19" i="2" s="1"/>
  <c r="O22" i="2" s="1"/>
  <c r="P25" i="2" s="1"/>
  <c r="AL129" i="7"/>
  <c r="Y12" i="2"/>
  <c r="Z12" i="2" s="1"/>
  <c r="AA12" i="2" s="1"/>
  <c r="X12" i="2"/>
  <c r="W9" i="4"/>
  <c r="X17" i="2"/>
  <c r="X20" i="2"/>
  <c r="O135" i="4"/>
  <c r="N128" i="4"/>
  <c r="T12" i="4"/>
  <c r="P15" i="7"/>
  <c r="M119" i="7"/>
  <c r="X170" i="7"/>
  <c r="Y153" i="7"/>
  <c r="M18" i="2"/>
  <c r="N21" i="2" s="1"/>
  <c r="O24" i="2" s="1"/>
  <c r="N15" i="2"/>
  <c r="M15" i="2"/>
  <c r="R15" i="4"/>
  <c r="P22" i="7"/>
  <c r="V22" i="7" s="1"/>
  <c r="AB22" i="7" s="1"/>
  <c r="AH22" i="7" s="1"/>
  <c r="AN22" i="7" s="1"/>
  <c r="AT22" i="7" s="1"/>
  <c r="O22" i="7"/>
  <c r="U22" i="7" s="1"/>
  <c r="AA22" i="7" s="1"/>
  <c r="AG22" i="7" s="1"/>
  <c r="AM22" i="7" s="1"/>
  <c r="AS22" i="7" s="1"/>
  <c r="O25" i="7"/>
  <c r="T22" i="7"/>
  <c r="Z22" i="7" s="1"/>
  <c r="AF22" i="7" s="1"/>
  <c r="AL22" i="7" s="1"/>
  <c r="AR22" i="7" s="1"/>
  <c r="S22" i="7"/>
  <c r="Y22" i="7" s="1"/>
  <c r="AE22" i="7" s="1"/>
  <c r="AK22" i="7" s="1"/>
  <c r="AQ22" i="7" s="1"/>
  <c r="AW22" i="7" s="1"/>
  <c r="R22" i="7"/>
  <c r="X22" i="7" s="1"/>
  <c r="AD22" i="7" s="1"/>
  <c r="AJ22" i="7" s="1"/>
  <c r="AP22" i="7" s="1"/>
  <c r="AV22" i="7" s="1"/>
  <c r="Q22" i="7"/>
  <c r="W22" i="7" s="1"/>
  <c r="AC22" i="7" s="1"/>
  <c r="AI22" i="7" s="1"/>
  <c r="AO22" i="7" s="1"/>
  <c r="AU22" i="7" s="1"/>
  <c r="X169" i="7"/>
  <c r="Y152" i="7"/>
  <c r="AC42" i="2"/>
  <c r="AB42" i="2"/>
  <c r="R167" i="4"/>
  <c r="AN135" i="4"/>
  <c r="R15" i="7"/>
  <c r="AK135" i="7"/>
  <c r="AN129" i="4"/>
  <c r="M121" i="7"/>
  <c r="M125" i="7"/>
  <c r="P18" i="7"/>
  <c r="O18" i="7"/>
  <c r="N18" i="7"/>
  <c r="N21" i="7"/>
  <c r="M123" i="7"/>
  <c r="O9" i="2"/>
  <c r="N21" i="4"/>
  <c r="P18" i="4"/>
  <c r="M125" i="4"/>
  <c r="M121" i="4"/>
  <c r="O18" i="4"/>
  <c r="R18" i="4" s="1"/>
  <c r="U18" i="4" s="1"/>
  <c r="X18" i="4" s="1"/>
  <c r="AA18" i="4" s="1"/>
  <c r="AD18" i="4" s="1"/>
  <c r="AG18" i="4" s="1"/>
  <c r="AJ18" i="4" s="1"/>
  <c r="AM18" i="4" s="1"/>
  <c r="AP18" i="4" s="1"/>
  <c r="AS18" i="4" s="1"/>
  <c r="AV18" i="4" s="1"/>
  <c r="N18" i="4"/>
  <c r="Q18" i="4" s="1"/>
  <c r="M123" i="4"/>
  <c r="X9" i="7"/>
  <c r="X9" i="4"/>
  <c r="T12" i="7"/>
  <c r="X169" i="4"/>
  <c r="Y152" i="4"/>
  <c r="AB33" i="2"/>
  <c r="AC33" i="2"/>
  <c r="P135" i="7"/>
  <c r="O128" i="7"/>
  <c r="L178" i="4"/>
  <c r="L174" i="4"/>
  <c r="L175" i="4"/>
  <c r="N23" i="4"/>
  <c r="R20" i="4"/>
  <c r="AD20" i="4" s="1"/>
  <c r="AP20" i="4" s="1"/>
  <c r="Y20" i="4"/>
  <c r="AK20" i="4" s="1"/>
  <c r="Q20" i="4"/>
  <c r="AC20" i="4" s="1"/>
  <c r="AO20" i="4" s="1"/>
  <c r="X20" i="4"/>
  <c r="AJ20" i="4" s="1"/>
  <c r="AV20" i="4" s="1"/>
  <c r="P20" i="4"/>
  <c r="AB20" i="4" s="1"/>
  <c r="AN20" i="4" s="1"/>
  <c r="U20" i="4"/>
  <c r="AG20" i="4" s="1"/>
  <c r="AS20" i="4" s="1"/>
  <c r="N20" i="4"/>
  <c r="Z20" i="4" s="1"/>
  <c r="AL20" i="4" s="1"/>
  <c r="W20" i="4"/>
  <c r="AI20" i="4" s="1"/>
  <c r="AU20" i="4" s="1"/>
  <c r="V20" i="4"/>
  <c r="AH20" i="4" s="1"/>
  <c r="AT20" i="4" s="1"/>
  <c r="S20" i="4"/>
  <c r="AE20" i="4" s="1"/>
  <c r="AQ20" i="4" s="1"/>
  <c r="T20" i="4"/>
  <c r="AF20" i="4" s="1"/>
  <c r="AR20" i="4" s="1"/>
  <c r="O20" i="4"/>
  <c r="AA20" i="4" s="1"/>
  <c r="AM20" i="4" s="1"/>
  <c r="T9" i="7"/>
  <c r="N19" i="4"/>
  <c r="T19" i="4" s="1"/>
  <c r="Z19" i="4" s="1"/>
  <c r="AF19" i="4" s="1"/>
  <c r="AL19" i="4" s="1"/>
  <c r="AR19" i="4" s="1"/>
  <c r="Q19" i="4"/>
  <c r="W19" i="4" s="1"/>
  <c r="AC19" i="4" s="1"/>
  <c r="AI19" i="4" s="1"/>
  <c r="AO19" i="4" s="1"/>
  <c r="AU19" i="4" s="1"/>
  <c r="R19" i="4"/>
  <c r="X19" i="4" s="1"/>
  <c r="AD19" i="4" s="1"/>
  <c r="AJ19" i="4" s="1"/>
  <c r="AP19" i="4" s="1"/>
  <c r="AV19" i="4" s="1"/>
  <c r="P19" i="4"/>
  <c r="V19" i="4" s="1"/>
  <c r="AB19" i="4" s="1"/>
  <c r="AH19" i="4" s="1"/>
  <c r="AN19" i="4" s="1"/>
  <c r="AT19" i="4" s="1"/>
  <c r="O19" i="4"/>
  <c r="U19" i="4" s="1"/>
  <c r="AA19" i="4" s="1"/>
  <c r="AG19" i="4" s="1"/>
  <c r="AM19" i="4" s="1"/>
  <c r="AS19" i="4" s="1"/>
  <c r="N22" i="4"/>
  <c r="S19" i="4"/>
  <c r="Y19" i="4" s="1"/>
  <c r="AE19" i="4" s="1"/>
  <c r="AK19" i="4" s="1"/>
  <c r="AQ19" i="4" s="1"/>
  <c r="P15" i="4"/>
  <c r="M119" i="4"/>
  <c r="V9" i="4"/>
  <c r="V9" i="7"/>
  <c r="L178" i="7"/>
  <c r="L174" i="7"/>
  <c r="L166" i="7" s="1"/>
  <c r="L175" i="7"/>
  <c r="Y30" i="2"/>
  <c r="Z30" i="2" s="1"/>
  <c r="AA30" i="2" s="1"/>
  <c r="AB30" i="2" s="1"/>
  <c r="X30" i="2"/>
  <c r="E134" i="14" l="1"/>
  <c r="AI141" i="14"/>
  <c r="AI160" i="14" s="1"/>
  <c r="G127" i="14"/>
  <c r="H17" i="14"/>
  <c r="I17" i="14" s="1"/>
  <c r="AG20" i="14"/>
  <c r="AH20" i="14" s="1"/>
  <c r="AI20" i="14" s="1"/>
  <c r="AH23" i="14"/>
  <c r="AI23" i="14" s="1"/>
  <c r="AJ23" i="14" s="1"/>
  <c r="H25" i="14"/>
  <c r="I25" i="14" s="1"/>
  <c r="J25" i="14" s="1"/>
  <c r="K25" i="14" s="1"/>
  <c r="L25" i="14" s="1"/>
  <c r="M25" i="14" s="1"/>
  <c r="N25" i="14" s="1"/>
  <c r="O25" i="14" s="1"/>
  <c r="P25" i="14" s="1"/>
  <c r="Q25" i="14" s="1"/>
  <c r="R25" i="14" s="1"/>
  <c r="S25" i="14" s="1"/>
  <c r="T25" i="14" s="1"/>
  <c r="U25" i="14" s="1"/>
  <c r="V25" i="14" s="1"/>
  <c r="W25" i="14" s="1"/>
  <c r="X25" i="14" s="1"/>
  <c r="Y25" i="14" s="1"/>
  <c r="Z25" i="14" s="1"/>
  <c r="AA25" i="14" s="1"/>
  <c r="AB25" i="14" s="1"/>
  <c r="AC25" i="14" s="1"/>
  <c r="AD25" i="14" s="1"/>
  <c r="AE25" i="14" s="1"/>
  <c r="AF25" i="14" s="1"/>
  <c r="AG25" i="14" s="1"/>
  <c r="AH25" i="14" s="1"/>
  <c r="AI25" i="14" s="1"/>
  <c r="AJ25" i="14" s="1"/>
  <c r="AK25" i="14" s="1"/>
  <c r="AL25" i="14" s="1"/>
  <c r="AM25" i="14" s="1"/>
  <c r="AN25" i="14" s="1"/>
  <c r="AO25" i="14" s="1"/>
  <c r="AP25" i="14" s="1"/>
  <c r="H28" i="14"/>
  <c r="G129" i="14"/>
  <c r="G163" i="14" s="1"/>
  <c r="U19" i="14"/>
  <c r="V19" i="14" s="1"/>
  <c r="W19" i="14" s="1"/>
  <c r="I29" i="14"/>
  <c r="J29" i="14" s="1"/>
  <c r="K29" i="14" s="1"/>
  <c r="L29" i="14" s="1"/>
  <c r="M29" i="14" s="1"/>
  <c r="N29" i="14" s="1"/>
  <c r="O29" i="14" s="1"/>
  <c r="P29" i="14" s="1"/>
  <c r="Q29" i="14" s="1"/>
  <c r="R29" i="14" s="1"/>
  <c r="S29" i="14" s="1"/>
  <c r="T29" i="14" s="1"/>
  <c r="U29" i="14" s="1"/>
  <c r="V29" i="14" s="1"/>
  <c r="W29" i="14" s="1"/>
  <c r="X29" i="14" s="1"/>
  <c r="Y29" i="14" s="1"/>
  <c r="Z29" i="14" s="1"/>
  <c r="AA29" i="14" s="1"/>
  <c r="AB29" i="14" s="1"/>
  <c r="AC29" i="14" s="1"/>
  <c r="I32" i="14"/>
  <c r="J22" i="14"/>
  <c r="K22" i="14" s="1"/>
  <c r="L22" i="14" s="1"/>
  <c r="M22" i="14" s="1"/>
  <c r="N22" i="14" s="1"/>
  <c r="O22" i="14" s="1"/>
  <c r="H27" i="14"/>
  <c r="I27" i="14" s="1"/>
  <c r="J27" i="14" s="1"/>
  <c r="K27" i="14" s="1"/>
  <c r="L27" i="14" s="1"/>
  <c r="M27" i="14" s="1"/>
  <c r="N27" i="14" s="1"/>
  <c r="O27" i="14" s="1"/>
  <c r="P27" i="14" s="1"/>
  <c r="Q27" i="14" s="1"/>
  <c r="R27" i="14" s="1"/>
  <c r="S27" i="14" s="1"/>
  <c r="T27" i="14" s="1"/>
  <c r="U27" i="14" s="1"/>
  <c r="V27" i="14" s="1"/>
  <c r="W27" i="14" s="1"/>
  <c r="X27" i="14" s="1"/>
  <c r="Y27" i="14" s="1"/>
  <c r="Z27" i="14" s="1"/>
  <c r="AA27" i="14" s="1"/>
  <c r="AB27" i="14" s="1"/>
  <c r="AC27" i="14" s="1"/>
  <c r="AD27" i="14" s="1"/>
  <c r="AE27" i="14" s="1"/>
  <c r="AF27" i="14" s="1"/>
  <c r="AG27" i="14" s="1"/>
  <c r="AH27" i="14" s="1"/>
  <c r="AI27" i="14" s="1"/>
  <c r="AJ27" i="14" s="1"/>
  <c r="AK27" i="14" s="1"/>
  <c r="AL27" i="14" s="1"/>
  <c r="AM27" i="14" s="1"/>
  <c r="AN27" i="14" s="1"/>
  <c r="AO27" i="14" s="1"/>
  <c r="AP27" i="14" s="1"/>
  <c r="H30" i="14"/>
  <c r="J16" i="14"/>
  <c r="F196" i="14"/>
  <c r="F195" i="14"/>
  <c r="G132" i="14"/>
  <c r="Y143" i="14"/>
  <c r="F191" i="14"/>
  <c r="F190" i="14"/>
  <c r="E138" i="14"/>
  <c r="E136" i="14" s="1"/>
  <c r="N18" i="2"/>
  <c r="M64" i="2"/>
  <c r="S18" i="7"/>
  <c r="O15" i="2"/>
  <c r="P15" i="2" s="1"/>
  <c r="Q15" i="2" s="1"/>
  <c r="R15" i="2" s="1"/>
  <c r="S15" i="2" s="1"/>
  <c r="T15" i="2" s="1"/>
  <c r="U15" i="2" s="1"/>
  <c r="V15" i="2" s="1"/>
  <c r="W15" i="2" s="1"/>
  <c r="X15" i="2" s="1"/>
  <c r="O18" i="2"/>
  <c r="Z153" i="7"/>
  <c r="Y170" i="7"/>
  <c r="Y23" i="2"/>
  <c r="Y20" i="2"/>
  <c r="P167" i="7"/>
  <c r="AA13" i="2"/>
  <c r="Z13" i="2"/>
  <c r="Y13" i="2"/>
  <c r="X13" i="2"/>
  <c r="R18" i="7"/>
  <c r="U18" i="7" s="1"/>
  <c r="X18" i="7" s="1"/>
  <c r="AA18" i="7" s="1"/>
  <c r="AD18" i="7" s="1"/>
  <c r="AG18" i="7" s="1"/>
  <c r="AJ18" i="7" s="1"/>
  <c r="AM18" i="7" s="1"/>
  <c r="AP18" i="7" s="1"/>
  <c r="AS18" i="7" s="1"/>
  <c r="AV18" i="7" s="1"/>
  <c r="M184" i="4"/>
  <c r="M180" i="4"/>
  <c r="S167" i="4"/>
  <c r="M178" i="4"/>
  <c r="M174" i="4"/>
  <c r="M175" i="4"/>
  <c r="U15" i="7"/>
  <c r="S15" i="7"/>
  <c r="AM129" i="7"/>
  <c r="P135" i="4"/>
  <c r="O128" i="4"/>
  <c r="Y169" i="7"/>
  <c r="Z152" i="7"/>
  <c r="Z17" i="2"/>
  <c r="Y17" i="2"/>
  <c r="AA17" i="2"/>
  <c r="W12" i="7"/>
  <c r="M175" i="7"/>
  <c r="M178" i="7"/>
  <c r="M174" i="7"/>
  <c r="M166" i="7" s="1"/>
  <c r="M186" i="7" s="1"/>
  <c r="P28" i="7"/>
  <c r="T25" i="7"/>
  <c r="Z25" i="7" s="1"/>
  <c r="AF25" i="7" s="1"/>
  <c r="AL25" i="7" s="1"/>
  <c r="AR25" i="7" s="1"/>
  <c r="AX25" i="7" s="1"/>
  <c r="S25" i="7"/>
  <c r="Y25" i="7" s="1"/>
  <c r="AE25" i="7" s="1"/>
  <c r="AK25" i="7" s="1"/>
  <c r="AQ25" i="7" s="1"/>
  <c r="AW25" i="7" s="1"/>
  <c r="R25" i="7"/>
  <c r="X25" i="7" s="1"/>
  <c r="AD25" i="7" s="1"/>
  <c r="AJ25" i="7" s="1"/>
  <c r="AP25" i="7" s="1"/>
  <c r="AV25" i="7" s="1"/>
  <c r="U25" i="7"/>
  <c r="AA25" i="7" s="1"/>
  <c r="AG25" i="7" s="1"/>
  <c r="AM25" i="7" s="1"/>
  <c r="AS25" i="7" s="1"/>
  <c r="P25" i="7"/>
  <c r="V25" i="7" s="1"/>
  <c r="AB25" i="7" s="1"/>
  <c r="AH25" i="7" s="1"/>
  <c r="AN25" i="7" s="1"/>
  <c r="AT25" i="7" s="1"/>
  <c r="Q25" i="7"/>
  <c r="W25" i="7" s="1"/>
  <c r="AC25" i="7" s="1"/>
  <c r="AI25" i="7" s="1"/>
  <c r="AO25" i="7" s="1"/>
  <c r="AU25" i="7" s="1"/>
  <c r="V23" i="4"/>
  <c r="AH23" i="4" s="1"/>
  <c r="AT23" i="4" s="1"/>
  <c r="U23" i="4"/>
  <c r="AG23" i="4" s="1"/>
  <c r="AS23" i="4" s="1"/>
  <c r="T23" i="4"/>
  <c r="AF23" i="4" s="1"/>
  <c r="AR23" i="4" s="1"/>
  <c r="Y23" i="4"/>
  <c r="AK23" i="4" s="1"/>
  <c r="AW23" i="4" s="1"/>
  <c r="Q23" i="4"/>
  <c r="AC23" i="4" s="1"/>
  <c r="AO23" i="4" s="1"/>
  <c r="R23" i="4"/>
  <c r="AD23" i="4" s="1"/>
  <c r="AP23" i="4" s="1"/>
  <c r="P23" i="4"/>
  <c r="AB23" i="4" s="1"/>
  <c r="AN23" i="4" s="1"/>
  <c r="O23" i="4"/>
  <c r="AA23" i="4" s="1"/>
  <c r="AM23" i="4" s="1"/>
  <c r="O26" i="4"/>
  <c r="Z23" i="4"/>
  <c r="AL23" i="4" s="1"/>
  <c r="W23" i="4"/>
  <c r="AI23" i="4" s="1"/>
  <c r="AU23" i="4" s="1"/>
  <c r="X23" i="4"/>
  <c r="AJ23" i="4" s="1"/>
  <c r="AV23" i="4" s="1"/>
  <c r="S23" i="4"/>
  <c r="AE23" i="4" s="1"/>
  <c r="AQ23" i="4" s="1"/>
  <c r="Q135" i="7"/>
  <c r="P128" i="7"/>
  <c r="AA9" i="4"/>
  <c r="M180" i="7"/>
  <c r="M184" i="7"/>
  <c r="AO129" i="4"/>
  <c r="AO135" i="4"/>
  <c r="W12" i="4"/>
  <c r="T23" i="7"/>
  <c r="AF23" i="7" s="1"/>
  <c r="AR23" i="7" s="1"/>
  <c r="O26" i="7"/>
  <c r="S23" i="7"/>
  <c r="AE23" i="7" s="1"/>
  <c r="AQ23" i="7" s="1"/>
  <c r="Z23" i="7"/>
  <c r="AL23" i="7" s="1"/>
  <c r="R23" i="7"/>
  <c r="AD23" i="7" s="1"/>
  <c r="AP23" i="7" s="1"/>
  <c r="W23" i="7"/>
  <c r="AI23" i="7" s="1"/>
  <c r="AU23" i="7" s="1"/>
  <c r="V23" i="7"/>
  <c r="AH23" i="7" s="1"/>
  <c r="AT23" i="7" s="1"/>
  <c r="U23" i="7"/>
  <c r="AG23" i="7" s="1"/>
  <c r="AS23" i="7" s="1"/>
  <c r="O23" i="7"/>
  <c r="AA23" i="7" s="1"/>
  <c r="AM23" i="7" s="1"/>
  <c r="Y23" i="7"/>
  <c r="AK23" i="7" s="1"/>
  <c r="AW23" i="7" s="1"/>
  <c r="Q23" i="7"/>
  <c r="AC23" i="7" s="1"/>
  <c r="AO23" i="7" s="1"/>
  <c r="P23" i="7"/>
  <c r="AB23" i="7" s="1"/>
  <c r="AN23" i="7" s="1"/>
  <c r="X23" i="7"/>
  <c r="AJ23" i="7" s="1"/>
  <c r="AV23" i="7" s="1"/>
  <c r="Z9" i="4"/>
  <c r="R16" i="2"/>
  <c r="R19" i="2"/>
  <c r="Y9" i="7"/>
  <c r="Y9" i="4"/>
  <c r="S15" i="4"/>
  <c r="W9" i="7"/>
  <c r="N119" i="4"/>
  <c r="N176" i="4" s="1"/>
  <c r="S18" i="4"/>
  <c r="N125" i="7"/>
  <c r="N121" i="7"/>
  <c r="O24" i="7"/>
  <c r="Q21" i="7"/>
  <c r="P21" i="7"/>
  <c r="S21" i="7" s="1"/>
  <c r="V21" i="7" s="1"/>
  <c r="Y21" i="7" s="1"/>
  <c r="AB21" i="7" s="1"/>
  <c r="AE21" i="7" s="1"/>
  <c r="AH21" i="7" s="1"/>
  <c r="AK21" i="7" s="1"/>
  <c r="AN21" i="7" s="1"/>
  <c r="AQ21" i="7" s="1"/>
  <c r="AT21" i="7" s="1"/>
  <c r="AW21" i="7" s="1"/>
  <c r="O21" i="7"/>
  <c r="R21" i="7" s="1"/>
  <c r="U21" i="7" s="1"/>
  <c r="X21" i="7" s="1"/>
  <c r="AA21" i="7" s="1"/>
  <c r="AD21" i="7" s="1"/>
  <c r="AG21" i="7" s="1"/>
  <c r="AJ21" i="7" s="1"/>
  <c r="AM21" i="7" s="1"/>
  <c r="AP21" i="7" s="1"/>
  <c r="AS21" i="7" s="1"/>
  <c r="AV21" i="7" s="1"/>
  <c r="N123" i="7"/>
  <c r="U15" i="4"/>
  <c r="Z153" i="4"/>
  <c r="Y170" i="4"/>
  <c r="R22" i="4"/>
  <c r="X22" i="4" s="1"/>
  <c r="AD22" i="4" s="1"/>
  <c r="AJ22" i="4" s="1"/>
  <c r="AP22" i="4" s="1"/>
  <c r="AV22" i="4" s="1"/>
  <c r="Q22" i="4"/>
  <c r="W22" i="4" s="1"/>
  <c r="AC22" i="4" s="1"/>
  <c r="AI22" i="4" s="1"/>
  <c r="AO22" i="4" s="1"/>
  <c r="AU22" i="4" s="1"/>
  <c r="P22" i="4"/>
  <c r="V22" i="4" s="1"/>
  <c r="AB22" i="4" s="1"/>
  <c r="AH22" i="4" s="1"/>
  <c r="AN22" i="4" s="1"/>
  <c r="AT22" i="4" s="1"/>
  <c r="T22" i="4"/>
  <c r="Z22" i="4" s="1"/>
  <c r="AF22" i="4" s="1"/>
  <c r="AL22" i="4" s="1"/>
  <c r="AR22" i="4" s="1"/>
  <c r="S22" i="4"/>
  <c r="Y22" i="4" s="1"/>
  <c r="AE22" i="4" s="1"/>
  <c r="AK22" i="4" s="1"/>
  <c r="AQ22" i="4" s="1"/>
  <c r="AW22" i="4" s="1"/>
  <c r="O22" i="4"/>
  <c r="U22" i="4" s="1"/>
  <c r="AA22" i="4" s="1"/>
  <c r="AG22" i="4" s="1"/>
  <c r="AM22" i="4" s="1"/>
  <c r="AS22" i="4" s="1"/>
  <c r="O25" i="4"/>
  <c r="T18" i="4"/>
  <c r="L166" i="4"/>
  <c r="L186" i="4" s="1"/>
  <c r="Z152" i="4"/>
  <c r="Y169" i="4"/>
  <c r="AA9" i="7"/>
  <c r="Q21" i="4"/>
  <c r="N121" i="4"/>
  <c r="O21" i="4"/>
  <c r="R21" i="4" s="1"/>
  <c r="U21" i="4" s="1"/>
  <c r="X21" i="4" s="1"/>
  <c r="AA21" i="4" s="1"/>
  <c r="AD21" i="4" s="1"/>
  <c r="AG21" i="4" s="1"/>
  <c r="AJ21" i="4" s="1"/>
  <c r="AM21" i="4" s="1"/>
  <c r="AP21" i="4" s="1"/>
  <c r="AS21" i="4" s="1"/>
  <c r="AV21" i="4" s="1"/>
  <c r="O24" i="4"/>
  <c r="N125" i="4"/>
  <c r="P21" i="4"/>
  <c r="S21" i="4" s="1"/>
  <c r="V21" i="4" s="1"/>
  <c r="Y21" i="4" s="1"/>
  <c r="AB21" i="4" s="1"/>
  <c r="AE21" i="4" s="1"/>
  <c r="AH21" i="4" s="1"/>
  <c r="AK21" i="4" s="1"/>
  <c r="AN21" i="4" s="1"/>
  <c r="AQ21" i="4" s="1"/>
  <c r="AT21" i="4" s="1"/>
  <c r="AW21" i="4" s="1"/>
  <c r="N123" i="4"/>
  <c r="P9" i="2"/>
  <c r="Q18" i="7"/>
  <c r="N119" i="7"/>
  <c r="N176" i="7" s="1"/>
  <c r="AL135" i="7"/>
  <c r="F134" i="14" l="1"/>
  <c r="AJ141" i="14"/>
  <c r="AJ160" i="14" s="1"/>
  <c r="H129" i="14"/>
  <c r="H163" i="14" s="1"/>
  <c r="H127" i="14"/>
  <c r="J17" i="14"/>
  <c r="AK23" i="14"/>
  <c r="AL23" i="14" s="1"/>
  <c r="AM23" i="14" s="1"/>
  <c r="AD29" i="14"/>
  <c r="AE29" i="14" s="1"/>
  <c r="AF29" i="14" s="1"/>
  <c r="AJ20" i="14"/>
  <c r="AK20" i="14" s="1"/>
  <c r="AL20" i="14" s="1"/>
  <c r="G190" i="14"/>
  <c r="J32" i="14"/>
  <c r="K32" i="14" s="1"/>
  <c r="L32" i="14" s="1"/>
  <c r="M32" i="14" s="1"/>
  <c r="N32" i="14" s="1"/>
  <c r="O32" i="14" s="1"/>
  <c r="P32" i="14" s="1"/>
  <c r="Q32" i="14" s="1"/>
  <c r="R32" i="14" s="1"/>
  <c r="S32" i="14" s="1"/>
  <c r="T32" i="14" s="1"/>
  <c r="U32" i="14" s="1"/>
  <c r="V32" i="14" s="1"/>
  <c r="W32" i="14" s="1"/>
  <c r="X32" i="14" s="1"/>
  <c r="Y32" i="14" s="1"/>
  <c r="Z32" i="14" s="1"/>
  <c r="AA32" i="14" s="1"/>
  <c r="AB32" i="14" s="1"/>
  <c r="AC32" i="14" s="1"/>
  <c r="AD32" i="14" s="1"/>
  <c r="J35" i="14"/>
  <c r="K16" i="14"/>
  <c r="I30" i="14"/>
  <c r="J30" i="14" s="1"/>
  <c r="K30" i="14" s="1"/>
  <c r="L30" i="14" s="1"/>
  <c r="M30" i="14" s="1"/>
  <c r="N30" i="14" s="1"/>
  <c r="O30" i="14" s="1"/>
  <c r="P30" i="14" s="1"/>
  <c r="Q30" i="14" s="1"/>
  <c r="R30" i="14" s="1"/>
  <c r="S30" i="14" s="1"/>
  <c r="T30" i="14" s="1"/>
  <c r="U30" i="14" s="1"/>
  <c r="V30" i="14" s="1"/>
  <c r="W30" i="14" s="1"/>
  <c r="X30" i="14" s="1"/>
  <c r="Y30" i="14" s="1"/>
  <c r="Z30" i="14" s="1"/>
  <c r="AA30" i="14" s="1"/>
  <c r="AB30" i="14" s="1"/>
  <c r="AC30" i="14" s="1"/>
  <c r="AD30" i="14" s="1"/>
  <c r="AE30" i="14" s="1"/>
  <c r="AF30" i="14" s="1"/>
  <c r="AG30" i="14" s="1"/>
  <c r="AH30" i="14" s="1"/>
  <c r="AI30" i="14" s="1"/>
  <c r="AJ30" i="14" s="1"/>
  <c r="AK30" i="14" s="1"/>
  <c r="AL30" i="14" s="1"/>
  <c r="AM30" i="14" s="1"/>
  <c r="AN30" i="14" s="1"/>
  <c r="AO30" i="14" s="1"/>
  <c r="AP30" i="14" s="1"/>
  <c r="AQ30" i="14" s="1"/>
  <c r="I33" i="14"/>
  <c r="I28" i="14"/>
  <c r="I31" i="14"/>
  <c r="X19" i="14"/>
  <c r="Y19" i="14" s="1"/>
  <c r="Z19" i="14" s="1"/>
  <c r="G196" i="14"/>
  <c r="G195" i="14"/>
  <c r="H132" i="14"/>
  <c r="P22" i="14"/>
  <c r="Q22" i="14" s="1"/>
  <c r="R22" i="14" s="1"/>
  <c r="Z143" i="14"/>
  <c r="G191" i="14"/>
  <c r="E203" i="14"/>
  <c r="E207" i="14"/>
  <c r="E205" i="14"/>
  <c r="E209" i="14"/>
  <c r="F138" i="14"/>
  <c r="AP135" i="4"/>
  <c r="Z12" i="7"/>
  <c r="Q167" i="7"/>
  <c r="Z170" i="7"/>
  <c r="AA153" i="7"/>
  <c r="AM135" i="7"/>
  <c r="T21" i="7"/>
  <c r="AB9" i="4"/>
  <c r="S19" i="2"/>
  <c r="S22" i="2"/>
  <c r="AA152" i="7"/>
  <c r="Z169" i="7"/>
  <c r="Q135" i="4"/>
  <c r="P128" i="4"/>
  <c r="AA20" i="2"/>
  <c r="Z20" i="2"/>
  <c r="Z15" i="2"/>
  <c r="Y15" i="2"/>
  <c r="AA15" i="2"/>
  <c r="R24" i="4"/>
  <c r="Q24" i="4"/>
  <c r="O121" i="4"/>
  <c r="P24" i="4"/>
  <c r="S24" i="4" s="1"/>
  <c r="V24" i="4" s="1"/>
  <c r="Y24" i="4" s="1"/>
  <c r="AB24" i="4" s="1"/>
  <c r="AE24" i="4" s="1"/>
  <c r="AH24" i="4" s="1"/>
  <c r="AK24" i="4" s="1"/>
  <c r="AN24" i="4" s="1"/>
  <c r="AQ24" i="4" s="1"/>
  <c r="AT24" i="4" s="1"/>
  <c r="AW24" i="4" s="1"/>
  <c r="O125" i="4"/>
  <c r="P27" i="4"/>
  <c r="O123" i="4"/>
  <c r="N178" i="7"/>
  <c r="N174" i="7"/>
  <c r="N175" i="7"/>
  <c r="AC9" i="4"/>
  <c r="X15" i="7"/>
  <c r="Q9" i="2"/>
  <c r="O125" i="7"/>
  <c r="O121" i="7"/>
  <c r="P24" i="7"/>
  <c r="P27" i="7"/>
  <c r="R24" i="7"/>
  <c r="Q24" i="7"/>
  <c r="T24" i="7" s="1"/>
  <c r="W24" i="7" s="1"/>
  <c r="Z24" i="7" s="1"/>
  <c r="AC24" i="7" s="1"/>
  <c r="AF24" i="7" s="1"/>
  <c r="AI24" i="7" s="1"/>
  <c r="AL24" i="7" s="1"/>
  <c r="AO24" i="7" s="1"/>
  <c r="AR24" i="7" s="1"/>
  <c r="AU24" i="7" s="1"/>
  <c r="AX24" i="7" s="1"/>
  <c r="O123" i="7"/>
  <c r="W16" i="2"/>
  <c r="X16" i="2" s="1"/>
  <c r="T16" i="2"/>
  <c r="U16" i="2"/>
  <c r="S16" i="2"/>
  <c r="V16" i="2"/>
  <c r="T167" i="4"/>
  <c r="Z23" i="2"/>
  <c r="AA23" i="2" s="1"/>
  <c r="Z26" i="2"/>
  <c r="AA26" i="2" s="1"/>
  <c r="O21" i="2"/>
  <c r="N64" i="2"/>
  <c r="P29" i="7"/>
  <c r="X26" i="7"/>
  <c r="AJ26" i="7" s="1"/>
  <c r="AV26" i="7" s="1"/>
  <c r="P26" i="7"/>
  <c r="AB26" i="7" s="1"/>
  <c r="AN26" i="7" s="1"/>
  <c r="W26" i="7"/>
  <c r="AI26" i="7" s="1"/>
  <c r="AU26" i="7" s="1"/>
  <c r="V26" i="7"/>
  <c r="AH26" i="7" s="1"/>
  <c r="AT26" i="7" s="1"/>
  <c r="R26" i="7"/>
  <c r="AD26" i="7" s="1"/>
  <c r="AP26" i="7" s="1"/>
  <c r="Q26" i="7"/>
  <c r="AC26" i="7" s="1"/>
  <c r="AO26" i="7" s="1"/>
  <c r="AA26" i="7"/>
  <c r="AM26" i="7" s="1"/>
  <c r="Z26" i="7"/>
  <c r="AL26" i="7" s="1"/>
  <c r="AX26" i="7" s="1"/>
  <c r="Y26" i="7"/>
  <c r="AK26" i="7" s="1"/>
  <c r="AW26" i="7" s="1"/>
  <c r="T26" i="7"/>
  <c r="AF26" i="7" s="1"/>
  <c r="AR26" i="7" s="1"/>
  <c r="S26" i="7"/>
  <c r="AE26" i="7" s="1"/>
  <c r="AQ26" i="7" s="1"/>
  <c r="U26" i="7"/>
  <c r="AG26" i="7" s="1"/>
  <c r="AS26" i="7" s="1"/>
  <c r="Q28" i="7"/>
  <c r="W28" i="7" s="1"/>
  <c r="AC28" i="7" s="1"/>
  <c r="AI28" i="7" s="1"/>
  <c r="AO28" i="7" s="1"/>
  <c r="AU28" i="7" s="1"/>
  <c r="Q31" i="7"/>
  <c r="R28" i="7"/>
  <c r="X28" i="7" s="1"/>
  <c r="AD28" i="7" s="1"/>
  <c r="AJ28" i="7" s="1"/>
  <c r="AP28" i="7" s="1"/>
  <c r="AV28" i="7" s="1"/>
  <c r="V28" i="7"/>
  <c r="AB28" i="7" s="1"/>
  <c r="AH28" i="7" s="1"/>
  <c r="AN28" i="7" s="1"/>
  <c r="AT28" i="7" s="1"/>
  <c r="U28" i="7"/>
  <c r="AA28" i="7" s="1"/>
  <c r="AG28" i="7" s="1"/>
  <c r="AM28" i="7" s="1"/>
  <c r="AS28" i="7" s="1"/>
  <c r="AY28" i="7" s="1"/>
  <c r="T28" i="7"/>
  <c r="Z28" i="7" s="1"/>
  <c r="AF28" i="7" s="1"/>
  <c r="AL28" i="7" s="1"/>
  <c r="AR28" i="7" s="1"/>
  <c r="AX28" i="7" s="1"/>
  <c r="S28" i="7"/>
  <c r="Y28" i="7" s="1"/>
  <c r="AE28" i="7" s="1"/>
  <c r="AK28" i="7" s="1"/>
  <c r="AQ28" i="7" s="1"/>
  <c r="AW28" i="7" s="1"/>
  <c r="AA153" i="4"/>
  <c r="Z170" i="4"/>
  <c r="T18" i="7"/>
  <c r="N178" i="4"/>
  <c r="N174" i="4"/>
  <c r="N166" i="4" s="1"/>
  <c r="N175" i="4"/>
  <c r="Z9" i="7"/>
  <c r="AP129" i="4"/>
  <c r="Z26" i="4"/>
  <c r="AL26" i="4" s="1"/>
  <c r="AX26" i="4" s="1"/>
  <c r="R26" i="4"/>
  <c r="AD26" i="4" s="1"/>
  <c r="AP26" i="4" s="1"/>
  <c r="Y26" i="4"/>
  <c r="AK26" i="4" s="1"/>
  <c r="AW26" i="4" s="1"/>
  <c r="Q26" i="4"/>
  <c r="AC26" i="4" s="1"/>
  <c r="AO26" i="4" s="1"/>
  <c r="X26" i="4"/>
  <c r="AJ26" i="4" s="1"/>
  <c r="AV26" i="4" s="1"/>
  <c r="P26" i="4"/>
  <c r="AB26" i="4" s="1"/>
  <c r="AN26" i="4" s="1"/>
  <c r="U26" i="4"/>
  <c r="AG26" i="4" s="1"/>
  <c r="AS26" i="4" s="1"/>
  <c r="V26" i="4"/>
  <c r="AH26" i="4" s="1"/>
  <c r="AT26" i="4" s="1"/>
  <c r="T26" i="4"/>
  <c r="AF26" i="4" s="1"/>
  <c r="AR26" i="4" s="1"/>
  <c r="S26" i="4"/>
  <c r="AE26" i="4" s="1"/>
  <c r="AQ26" i="4" s="1"/>
  <c r="AA26" i="4"/>
  <c r="AM26" i="4" s="1"/>
  <c r="P29" i="4"/>
  <c r="W26" i="4"/>
  <c r="AI26" i="4" s="1"/>
  <c r="AU26" i="4" s="1"/>
  <c r="O119" i="7"/>
  <c r="O176" i="7" s="1"/>
  <c r="AB9" i="7"/>
  <c r="M166" i="4"/>
  <c r="M186" i="4" s="1"/>
  <c r="T21" i="4"/>
  <c r="AA152" i="4"/>
  <c r="Z169" i="4"/>
  <c r="N184" i="7"/>
  <c r="N180" i="7"/>
  <c r="V18" i="4"/>
  <c r="Z12" i="4"/>
  <c r="V18" i="7"/>
  <c r="U25" i="4"/>
  <c r="AA25" i="4" s="1"/>
  <c r="AG25" i="4" s="1"/>
  <c r="AM25" i="4" s="1"/>
  <c r="AS25" i="4" s="1"/>
  <c r="P28" i="4"/>
  <c r="T25" i="4"/>
  <c r="Z25" i="4" s="1"/>
  <c r="AF25" i="4" s="1"/>
  <c r="AL25" i="4" s="1"/>
  <c r="AR25" i="4" s="1"/>
  <c r="AX25" i="4" s="1"/>
  <c r="Q25" i="4"/>
  <c r="W25" i="4" s="1"/>
  <c r="AC25" i="4" s="1"/>
  <c r="AI25" i="4" s="1"/>
  <c r="AO25" i="4" s="1"/>
  <c r="AU25" i="4" s="1"/>
  <c r="S25" i="4"/>
  <c r="Y25" i="4" s="1"/>
  <c r="AE25" i="4" s="1"/>
  <c r="AK25" i="4" s="1"/>
  <c r="AQ25" i="4" s="1"/>
  <c r="AW25" i="4" s="1"/>
  <c r="R25" i="4"/>
  <c r="X25" i="4" s="1"/>
  <c r="AD25" i="4" s="1"/>
  <c r="AJ25" i="4" s="1"/>
  <c r="AP25" i="4" s="1"/>
  <c r="AV25" i="4" s="1"/>
  <c r="P25" i="4"/>
  <c r="V25" i="4" s="1"/>
  <c r="AB25" i="4" s="1"/>
  <c r="AH25" i="4" s="1"/>
  <c r="AN25" i="4" s="1"/>
  <c r="AT25" i="4" s="1"/>
  <c r="X15" i="4"/>
  <c r="AD9" i="4"/>
  <c r="AN129" i="7"/>
  <c r="AD9" i="7"/>
  <c r="N186" i="4"/>
  <c r="N180" i="4"/>
  <c r="N184" i="4"/>
  <c r="W18" i="4"/>
  <c r="V15" i="4"/>
  <c r="O119" i="4"/>
  <c r="O176" i="4" s="1"/>
  <c r="Q128" i="7"/>
  <c r="R135" i="7"/>
  <c r="V15" i="7"/>
  <c r="P18" i="2"/>
  <c r="Q18" i="2" s="1"/>
  <c r="R18" i="2" s="1"/>
  <c r="S18" i="2" s="1"/>
  <c r="T18" i="2" s="1"/>
  <c r="U18" i="2" s="1"/>
  <c r="V18" i="2" s="1"/>
  <c r="P21" i="2"/>
  <c r="F205" i="14" l="1"/>
  <c r="F136" i="14"/>
  <c r="G134" i="14"/>
  <c r="AK141" i="14"/>
  <c r="AK160" i="14" s="1"/>
  <c r="H191" i="14"/>
  <c r="I127" i="14"/>
  <c r="AM20" i="14"/>
  <c r="AN20" i="14" s="1"/>
  <c r="AG29" i="14"/>
  <c r="AH29" i="14" s="1"/>
  <c r="AI29" i="14" s="1"/>
  <c r="AN23" i="14"/>
  <c r="AO23" i="14" s="1"/>
  <c r="AE32" i="14"/>
  <c r="AF32" i="14" s="1"/>
  <c r="AG32" i="14" s="1"/>
  <c r="H190" i="14"/>
  <c r="I129" i="14"/>
  <c r="I163" i="14" s="1"/>
  <c r="G138" i="14"/>
  <c r="J33" i="14"/>
  <c r="K33" i="14" s="1"/>
  <c r="L33" i="14" s="1"/>
  <c r="M33" i="14" s="1"/>
  <c r="N33" i="14" s="1"/>
  <c r="O33" i="14" s="1"/>
  <c r="P33" i="14" s="1"/>
  <c r="Q33" i="14" s="1"/>
  <c r="R33" i="14" s="1"/>
  <c r="S33" i="14" s="1"/>
  <c r="T33" i="14" s="1"/>
  <c r="U33" i="14" s="1"/>
  <c r="V33" i="14" s="1"/>
  <c r="W33" i="14" s="1"/>
  <c r="X33" i="14" s="1"/>
  <c r="Y33" i="14" s="1"/>
  <c r="Z33" i="14" s="1"/>
  <c r="AA33" i="14" s="1"/>
  <c r="AB33" i="14" s="1"/>
  <c r="AC33" i="14" s="1"/>
  <c r="AD33" i="14" s="1"/>
  <c r="AE33" i="14" s="1"/>
  <c r="AF33" i="14" s="1"/>
  <c r="AG33" i="14" s="1"/>
  <c r="AH33" i="14" s="1"/>
  <c r="AI33" i="14" s="1"/>
  <c r="AJ33" i="14" s="1"/>
  <c r="AK33" i="14" s="1"/>
  <c r="AL33" i="14" s="1"/>
  <c r="AM33" i="14" s="1"/>
  <c r="AN33" i="14" s="1"/>
  <c r="AO33" i="14" s="1"/>
  <c r="AP33" i="14" s="1"/>
  <c r="AQ33" i="14" s="1"/>
  <c r="AR33" i="14" s="1"/>
  <c r="J36" i="14"/>
  <c r="J28" i="14"/>
  <c r="L16" i="14"/>
  <c r="S22" i="14"/>
  <c r="T22" i="14" s="1"/>
  <c r="U22" i="14" s="1"/>
  <c r="K35" i="14"/>
  <c r="L35" i="14" s="1"/>
  <c r="M35" i="14" s="1"/>
  <c r="N35" i="14" s="1"/>
  <c r="O35" i="14" s="1"/>
  <c r="P35" i="14" s="1"/>
  <c r="Q35" i="14" s="1"/>
  <c r="R35" i="14" s="1"/>
  <c r="S35" i="14" s="1"/>
  <c r="T35" i="14" s="1"/>
  <c r="U35" i="14" s="1"/>
  <c r="V35" i="14" s="1"/>
  <c r="W35" i="14" s="1"/>
  <c r="X35" i="14" s="1"/>
  <c r="Y35" i="14" s="1"/>
  <c r="Z35" i="14" s="1"/>
  <c r="AA35" i="14" s="1"/>
  <c r="AB35" i="14" s="1"/>
  <c r="AC35" i="14" s="1"/>
  <c r="AD35" i="14" s="1"/>
  <c r="AE35" i="14" s="1"/>
  <c r="AF35" i="14" s="1"/>
  <c r="AG35" i="14" s="1"/>
  <c r="AH35" i="14" s="1"/>
  <c r="AI35" i="14" s="1"/>
  <c r="AJ35" i="14" s="1"/>
  <c r="AK35" i="14" s="1"/>
  <c r="AL35" i="14" s="1"/>
  <c r="AM35" i="14" s="1"/>
  <c r="AN35" i="14" s="1"/>
  <c r="AO35" i="14" s="1"/>
  <c r="AP35" i="14" s="1"/>
  <c r="AQ35" i="14" s="1"/>
  <c r="AR35" i="14" s="1"/>
  <c r="AS35" i="14" s="1"/>
  <c r="K38" i="14"/>
  <c r="J31" i="14"/>
  <c r="K31" i="14" s="1"/>
  <c r="L31" i="14" s="1"/>
  <c r="M31" i="14" s="1"/>
  <c r="N31" i="14" s="1"/>
  <c r="O31" i="14" s="1"/>
  <c r="J34" i="14"/>
  <c r="I132" i="14"/>
  <c r="H196" i="14"/>
  <c r="H195" i="14"/>
  <c r="AA19" i="14"/>
  <c r="AB19" i="14" s="1"/>
  <c r="AC19" i="14" s="1"/>
  <c r="AD19" i="14" s="1"/>
  <c r="AE19" i="14" s="1"/>
  <c r="AF19" i="14" s="1"/>
  <c r="AG19" i="14" s="1"/>
  <c r="AH19" i="14" s="1"/>
  <c r="AI19" i="14" s="1"/>
  <c r="AJ19" i="14" s="1"/>
  <c r="AK19" i="14" s="1"/>
  <c r="AL19" i="14" s="1"/>
  <c r="AM19" i="14" s="1"/>
  <c r="AN19" i="14" s="1"/>
  <c r="AA143" i="14"/>
  <c r="AB143" i="14" s="1"/>
  <c r="F203" i="14"/>
  <c r="F207" i="14"/>
  <c r="F209" i="14"/>
  <c r="K17" i="14"/>
  <c r="Z16" i="2"/>
  <c r="Y16" i="2"/>
  <c r="AA16" i="2"/>
  <c r="AF9" i="4"/>
  <c r="AA169" i="7"/>
  <c r="AB152" i="7"/>
  <c r="AC12" i="7"/>
  <c r="AO129" i="7"/>
  <c r="AE9" i="7"/>
  <c r="U31" i="7"/>
  <c r="AA31" i="7" s="1"/>
  <c r="AG31" i="7" s="1"/>
  <c r="AM31" i="7" s="1"/>
  <c r="AS31" i="7" s="1"/>
  <c r="AY31" i="7" s="1"/>
  <c r="T31" i="7"/>
  <c r="Z31" i="7" s="1"/>
  <c r="AF31" i="7" s="1"/>
  <c r="AL31" i="7" s="1"/>
  <c r="AR31" i="7" s="1"/>
  <c r="AX31" i="7" s="1"/>
  <c r="S31" i="7"/>
  <c r="Y31" i="7" s="1"/>
  <c r="AE31" i="7" s="1"/>
  <c r="AK31" i="7" s="1"/>
  <c r="AQ31" i="7" s="1"/>
  <c r="AW31" i="7" s="1"/>
  <c r="W31" i="7"/>
  <c r="AC31" i="7" s="1"/>
  <c r="AI31" i="7" s="1"/>
  <c r="AO31" i="7" s="1"/>
  <c r="AU31" i="7" s="1"/>
  <c r="V31" i="7"/>
  <c r="AB31" i="7" s="1"/>
  <c r="AH31" i="7" s="1"/>
  <c r="AN31" i="7" s="1"/>
  <c r="AT31" i="7" s="1"/>
  <c r="AZ31" i="7" s="1"/>
  <c r="R31" i="7"/>
  <c r="X31" i="7" s="1"/>
  <c r="AD31" i="7" s="1"/>
  <c r="AJ31" i="7" s="1"/>
  <c r="AP31" i="7" s="1"/>
  <c r="AV31" i="7" s="1"/>
  <c r="R34" i="7"/>
  <c r="O175" i="4"/>
  <c r="O174" i="4"/>
  <c r="O178" i="4"/>
  <c r="W21" i="7"/>
  <c r="T24" i="4"/>
  <c r="Q21" i="2"/>
  <c r="Q24" i="2"/>
  <c r="R24" i="2" s="1"/>
  <c r="S24" i="2" s="1"/>
  <c r="T24" i="2" s="1"/>
  <c r="U24" i="2" s="1"/>
  <c r="P119" i="4"/>
  <c r="P176" i="4" s="1"/>
  <c r="N166" i="7"/>
  <c r="N186" i="7" s="1"/>
  <c r="U24" i="4"/>
  <c r="T25" i="2"/>
  <c r="U25" i="2" s="1"/>
  <c r="T22" i="2"/>
  <c r="AB153" i="7"/>
  <c r="AA170" i="7"/>
  <c r="X18" i="2"/>
  <c r="Y18" i="2" s="1"/>
  <c r="W18" i="2"/>
  <c r="R28" i="4"/>
  <c r="X28" i="4" s="1"/>
  <c r="AD28" i="4" s="1"/>
  <c r="AJ28" i="4" s="1"/>
  <c r="AP28" i="4" s="1"/>
  <c r="AV28" i="4" s="1"/>
  <c r="Q28" i="4"/>
  <c r="W28" i="4" s="1"/>
  <c r="AC28" i="4" s="1"/>
  <c r="AI28" i="4" s="1"/>
  <c r="AO28" i="4" s="1"/>
  <c r="AU28" i="4" s="1"/>
  <c r="Q31" i="4"/>
  <c r="U28" i="4"/>
  <c r="AA28" i="4" s="1"/>
  <c r="AG28" i="4" s="1"/>
  <c r="AM28" i="4" s="1"/>
  <c r="AS28" i="4" s="1"/>
  <c r="AY28" i="4" s="1"/>
  <c r="V28" i="4"/>
  <c r="AB28" i="4" s="1"/>
  <c r="AH28" i="4" s="1"/>
  <c r="AN28" i="4" s="1"/>
  <c r="AT28" i="4" s="1"/>
  <c r="S28" i="4"/>
  <c r="Y28" i="4" s="1"/>
  <c r="AE28" i="4" s="1"/>
  <c r="AK28" i="4" s="1"/>
  <c r="AQ28" i="4" s="1"/>
  <c r="AW28" i="4" s="1"/>
  <c r="T28" i="4"/>
  <c r="Z28" i="4" s="1"/>
  <c r="AF28" i="4" s="1"/>
  <c r="AL28" i="4" s="1"/>
  <c r="AR28" i="4" s="1"/>
  <c r="AX28" i="4" s="1"/>
  <c r="AB152" i="4"/>
  <c r="AA169" i="4"/>
  <c r="U24" i="7"/>
  <c r="AA15" i="7"/>
  <c r="T19" i="2"/>
  <c r="V19" i="2"/>
  <c r="X19" i="2"/>
  <c r="Y19" i="2" s="1"/>
  <c r="W19" i="2"/>
  <c r="U19" i="2"/>
  <c r="AQ135" i="4"/>
  <c r="O184" i="7"/>
  <c r="O180" i="7"/>
  <c r="W18" i="7"/>
  <c r="AG9" i="4"/>
  <c r="AA15" i="4"/>
  <c r="AC12" i="4"/>
  <c r="AQ129" i="4"/>
  <c r="U167" i="4"/>
  <c r="P125" i="7"/>
  <c r="P121" i="7"/>
  <c r="Q30" i="7"/>
  <c r="S27" i="7"/>
  <c r="R27" i="7"/>
  <c r="U27" i="7" s="1"/>
  <c r="X27" i="7" s="1"/>
  <c r="AA27" i="7" s="1"/>
  <c r="AD27" i="7" s="1"/>
  <c r="AG27" i="7" s="1"/>
  <c r="AJ27" i="7" s="1"/>
  <c r="AM27" i="7" s="1"/>
  <c r="AP27" i="7" s="1"/>
  <c r="AS27" i="7" s="1"/>
  <c r="AV27" i="7" s="1"/>
  <c r="AY27" i="7" s="1"/>
  <c r="Q27" i="7"/>
  <c r="P123" i="7"/>
  <c r="O180" i="4"/>
  <c r="O184" i="4"/>
  <c r="R167" i="7"/>
  <c r="Y15" i="4"/>
  <c r="AG9" i="7"/>
  <c r="AC9" i="7"/>
  <c r="R135" i="4"/>
  <c r="Q128" i="4"/>
  <c r="S135" i="7"/>
  <c r="R128" i="7"/>
  <c r="Z18" i="4"/>
  <c r="AC18" i="4" s="1"/>
  <c r="AF18" i="4" s="1"/>
  <c r="AI18" i="4" s="1"/>
  <c r="AL18" i="4" s="1"/>
  <c r="AO18" i="4" s="1"/>
  <c r="AR18" i="4" s="1"/>
  <c r="AU18" i="4" s="1"/>
  <c r="Y18" i="4"/>
  <c r="W21" i="4"/>
  <c r="P24" i="2"/>
  <c r="P64" i="2" s="1"/>
  <c r="O64" i="2"/>
  <c r="S24" i="7"/>
  <c r="P119" i="7"/>
  <c r="P176" i="7" s="1"/>
  <c r="Q64" i="2"/>
  <c r="R9" i="2"/>
  <c r="P125" i="4"/>
  <c r="P121" i="4"/>
  <c r="Q30" i="4"/>
  <c r="Q27" i="4"/>
  <c r="T27" i="4" s="1"/>
  <c r="W27" i="4" s="1"/>
  <c r="Z27" i="4" s="1"/>
  <c r="AC27" i="4" s="1"/>
  <c r="AF27" i="4" s="1"/>
  <c r="AI27" i="4" s="1"/>
  <c r="AL27" i="4" s="1"/>
  <c r="AO27" i="4" s="1"/>
  <c r="AR27" i="4" s="1"/>
  <c r="AU27" i="4" s="1"/>
  <c r="AX27" i="4" s="1"/>
  <c r="R27" i="4"/>
  <c r="U27" i="4" s="1"/>
  <c r="X27" i="4" s="1"/>
  <c r="AA27" i="4" s="1"/>
  <c r="AD27" i="4" s="1"/>
  <c r="AG27" i="4" s="1"/>
  <c r="AJ27" i="4" s="1"/>
  <c r="AM27" i="4" s="1"/>
  <c r="AP27" i="4" s="1"/>
  <c r="AS27" i="4" s="1"/>
  <c r="AV27" i="4" s="1"/>
  <c r="AY27" i="4" s="1"/>
  <c r="S27" i="4"/>
  <c r="P123" i="4"/>
  <c r="Y15" i="7"/>
  <c r="Y18" i="7"/>
  <c r="V29" i="4"/>
  <c r="AH29" i="4" s="1"/>
  <c r="AT29" i="4" s="1"/>
  <c r="Q32" i="4"/>
  <c r="U29" i="4"/>
  <c r="AG29" i="4" s="1"/>
  <c r="AS29" i="4" s="1"/>
  <c r="AB29" i="4"/>
  <c r="AN29" i="4" s="1"/>
  <c r="T29" i="4"/>
  <c r="AF29" i="4" s="1"/>
  <c r="AR29" i="4" s="1"/>
  <c r="Y29" i="4"/>
  <c r="AK29" i="4" s="1"/>
  <c r="AW29" i="4" s="1"/>
  <c r="Q29" i="4"/>
  <c r="AC29" i="4" s="1"/>
  <c r="AO29" i="4" s="1"/>
  <c r="Z29" i="4"/>
  <c r="AL29" i="4" s="1"/>
  <c r="AX29" i="4" s="1"/>
  <c r="X29" i="4"/>
  <c r="AJ29" i="4" s="1"/>
  <c r="AV29" i="4" s="1"/>
  <c r="W29" i="4"/>
  <c r="AI29" i="4" s="1"/>
  <c r="AU29" i="4" s="1"/>
  <c r="S29" i="4"/>
  <c r="AE29" i="4" s="1"/>
  <c r="AQ29" i="4" s="1"/>
  <c r="R29" i="4"/>
  <c r="AD29" i="4" s="1"/>
  <c r="AP29" i="4" s="1"/>
  <c r="AA29" i="4"/>
  <c r="AM29" i="4" s="1"/>
  <c r="AY29" i="4" s="1"/>
  <c r="AB153" i="4"/>
  <c r="AA170" i="4"/>
  <c r="Q32" i="7"/>
  <c r="U29" i="7"/>
  <c r="AG29" i="7" s="1"/>
  <c r="AS29" i="7" s="1"/>
  <c r="AB29" i="7"/>
  <c r="AN29" i="7" s="1"/>
  <c r="T29" i="7"/>
  <c r="AF29" i="7" s="1"/>
  <c r="AR29" i="7" s="1"/>
  <c r="AA29" i="7"/>
  <c r="AM29" i="7" s="1"/>
  <c r="AY29" i="7" s="1"/>
  <c r="S29" i="7"/>
  <c r="AE29" i="7" s="1"/>
  <c r="AQ29" i="7" s="1"/>
  <c r="Y29" i="7"/>
  <c r="AK29" i="7" s="1"/>
  <c r="AW29" i="7" s="1"/>
  <c r="Q29" i="7"/>
  <c r="AC29" i="7" s="1"/>
  <c r="AO29" i="7" s="1"/>
  <c r="Z29" i="7"/>
  <c r="AL29" i="7" s="1"/>
  <c r="AX29" i="7" s="1"/>
  <c r="X29" i="7"/>
  <c r="AJ29" i="7" s="1"/>
  <c r="AV29" i="7" s="1"/>
  <c r="R29" i="7"/>
  <c r="AD29" i="7" s="1"/>
  <c r="AP29" i="7" s="1"/>
  <c r="W29" i="7"/>
  <c r="AI29" i="7" s="1"/>
  <c r="AU29" i="7" s="1"/>
  <c r="V29" i="7"/>
  <c r="AH29" i="7" s="1"/>
  <c r="AT29" i="7" s="1"/>
  <c r="O178" i="7"/>
  <c r="O174" i="7"/>
  <c r="O166" i="7" s="1"/>
  <c r="O186" i="7" s="1"/>
  <c r="O175" i="7"/>
  <c r="AE9" i="4"/>
  <c r="AN135" i="7"/>
  <c r="G207" i="14" l="1"/>
  <c r="G136" i="14"/>
  <c r="H134" i="14"/>
  <c r="I191" i="14"/>
  <c r="AC143" i="14"/>
  <c r="AL141" i="14"/>
  <c r="AL160" i="14" s="1"/>
  <c r="J129" i="14"/>
  <c r="J163" i="14" s="1"/>
  <c r="J127" i="14"/>
  <c r="AJ29" i="14"/>
  <c r="AK29" i="14" s="1"/>
  <c r="AL29" i="14" s="1"/>
  <c r="AH32" i="14"/>
  <c r="AI32" i="14" s="1"/>
  <c r="AJ32" i="14" s="1"/>
  <c r="H138" i="14"/>
  <c r="G209" i="14"/>
  <c r="G205" i="14"/>
  <c r="G203" i="14"/>
  <c r="V22" i="14"/>
  <c r="W22" i="14" s="1"/>
  <c r="X22" i="14" s="1"/>
  <c r="I195" i="14"/>
  <c r="I196" i="14"/>
  <c r="M16" i="14"/>
  <c r="I190" i="14"/>
  <c r="P31" i="14"/>
  <c r="Q31" i="14" s="1"/>
  <c r="R31" i="14" s="1"/>
  <c r="K28" i="14"/>
  <c r="L28" i="14" s="1"/>
  <c r="M28" i="14" s="1"/>
  <c r="N28" i="14" s="1"/>
  <c r="O28" i="14" s="1"/>
  <c r="P28" i="14" s="1"/>
  <c r="Q28" i="14" s="1"/>
  <c r="K34" i="14"/>
  <c r="L34" i="14" s="1"/>
  <c r="M34" i="14" s="1"/>
  <c r="N34" i="14" s="1"/>
  <c r="O34" i="14" s="1"/>
  <c r="P34" i="14" s="1"/>
  <c r="Q34" i="14" s="1"/>
  <c r="R34" i="14" s="1"/>
  <c r="S34" i="14" s="1"/>
  <c r="T34" i="14" s="1"/>
  <c r="U34" i="14" s="1"/>
  <c r="V34" i="14" s="1"/>
  <c r="W34" i="14" s="1"/>
  <c r="X34" i="14" s="1"/>
  <c r="Y34" i="14" s="1"/>
  <c r="Z34" i="14" s="1"/>
  <c r="AA34" i="14" s="1"/>
  <c r="AB34" i="14" s="1"/>
  <c r="AC34" i="14" s="1"/>
  <c r="AD34" i="14" s="1"/>
  <c r="AE34" i="14" s="1"/>
  <c r="AF34" i="14" s="1"/>
  <c r="AG34" i="14" s="1"/>
  <c r="AH34" i="14" s="1"/>
  <c r="AI34" i="14" s="1"/>
  <c r="AJ34" i="14" s="1"/>
  <c r="AK34" i="14" s="1"/>
  <c r="AL34" i="14" s="1"/>
  <c r="AM34" i="14" s="1"/>
  <c r="AN34" i="14" s="1"/>
  <c r="AO34" i="14" s="1"/>
  <c r="AP34" i="14" s="1"/>
  <c r="AQ34" i="14" s="1"/>
  <c r="AR34" i="14" s="1"/>
  <c r="AS34" i="14" s="1"/>
  <c r="K37" i="14"/>
  <c r="J132" i="14"/>
  <c r="L38" i="14"/>
  <c r="M38" i="14" s="1"/>
  <c r="N38" i="14" s="1"/>
  <c r="O38" i="14" s="1"/>
  <c r="P38" i="14" s="1"/>
  <c r="Q38" i="14" s="1"/>
  <c r="R38" i="14" s="1"/>
  <c r="S38" i="14" s="1"/>
  <c r="T38" i="14" s="1"/>
  <c r="U38" i="14" s="1"/>
  <c r="V38" i="14" s="1"/>
  <c r="W38" i="14" s="1"/>
  <c r="X38" i="14" s="1"/>
  <c r="Y38" i="14" s="1"/>
  <c r="Z38" i="14" s="1"/>
  <c r="AA38" i="14" s="1"/>
  <c r="AB38" i="14" s="1"/>
  <c r="AC38" i="14" s="1"/>
  <c r="L41" i="14"/>
  <c r="K36" i="14"/>
  <c r="L36" i="14" s="1"/>
  <c r="M36" i="14" s="1"/>
  <c r="N36" i="14" s="1"/>
  <c r="O36" i="14" s="1"/>
  <c r="P36" i="14" s="1"/>
  <c r="Q36" i="14" s="1"/>
  <c r="R36" i="14" s="1"/>
  <c r="S36" i="14" s="1"/>
  <c r="T36" i="14" s="1"/>
  <c r="U36" i="14" s="1"/>
  <c r="V36" i="14" s="1"/>
  <c r="W36" i="14" s="1"/>
  <c r="X36" i="14" s="1"/>
  <c r="Y36" i="14" s="1"/>
  <c r="Z36" i="14" s="1"/>
  <c r="AA36" i="14" s="1"/>
  <c r="AB36" i="14" s="1"/>
  <c r="AC36" i="14" s="1"/>
  <c r="AD36" i="14" s="1"/>
  <c r="AE36" i="14" s="1"/>
  <c r="AF36" i="14" s="1"/>
  <c r="AG36" i="14" s="1"/>
  <c r="AH36" i="14" s="1"/>
  <c r="AI36" i="14" s="1"/>
  <c r="AJ36" i="14" s="1"/>
  <c r="AK36" i="14" s="1"/>
  <c r="AL36" i="14" s="1"/>
  <c r="AM36" i="14" s="1"/>
  <c r="AN36" i="14" s="1"/>
  <c r="AO36" i="14" s="1"/>
  <c r="AP36" i="14" s="1"/>
  <c r="AQ36" i="14" s="1"/>
  <c r="AR36" i="14" s="1"/>
  <c r="AS36" i="14" s="1"/>
  <c r="K39" i="14"/>
  <c r="L17" i="14"/>
  <c r="AI9" i="4"/>
  <c r="V24" i="7"/>
  <c r="AB15" i="4"/>
  <c r="S167" i="7"/>
  <c r="T27" i="7"/>
  <c r="Q119" i="7"/>
  <c r="Q176" i="7" s="1"/>
  <c r="AD15" i="4"/>
  <c r="AD15" i="7"/>
  <c r="R34" i="4"/>
  <c r="V31" i="4"/>
  <c r="AB31" i="4" s="1"/>
  <c r="AH31" i="4" s="1"/>
  <c r="AN31" i="4" s="1"/>
  <c r="AT31" i="4" s="1"/>
  <c r="AZ31" i="4" s="1"/>
  <c r="U31" i="4"/>
  <c r="AA31" i="4" s="1"/>
  <c r="AG31" i="4" s="1"/>
  <c r="AM31" i="4" s="1"/>
  <c r="AS31" i="4" s="1"/>
  <c r="AY31" i="4" s="1"/>
  <c r="T31" i="4"/>
  <c r="Z31" i="4" s="1"/>
  <c r="AF31" i="4" s="1"/>
  <c r="AL31" i="4" s="1"/>
  <c r="AR31" i="4" s="1"/>
  <c r="AX31" i="4" s="1"/>
  <c r="R31" i="4"/>
  <c r="X31" i="4" s="1"/>
  <c r="AD31" i="4" s="1"/>
  <c r="AJ31" i="4" s="1"/>
  <c r="AP31" i="4" s="1"/>
  <c r="AV31" i="4" s="1"/>
  <c r="W31" i="4"/>
  <c r="AC31" i="4" s="1"/>
  <c r="AI31" i="4" s="1"/>
  <c r="AO31" i="4" s="1"/>
  <c r="AU31" i="4" s="1"/>
  <c r="S31" i="4"/>
  <c r="Y31" i="4" s="1"/>
  <c r="AE31" i="4" s="1"/>
  <c r="AK31" i="4" s="1"/>
  <c r="AQ31" i="4" s="1"/>
  <c r="AW31" i="4" s="1"/>
  <c r="W24" i="4"/>
  <c r="X24" i="4"/>
  <c r="AB18" i="4"/>
  <c r="AR135" i="4"/>
  <c r="P180" i="7"/>
  <c r="P184" i="7"/>
  <c r="Z32" i="4"/>
  <c r="AL32" i="4" s="1"/>
  <c r="AX32" i="4" s="1"/>
  <c r="R32" i="4"/>
  <c r="AD32" i="4" s="1"/>
  <c r="AP32" i="4" s="1"/>
  <c r="Y32" i="4"/>
  <c r="AK32" i="4" s="1"/>
  <c r="AW32" i="4" s="1"/>
  <c r="X32" i="4"/>
  <c r="AJ32" i="4" s="1"/>
  <c r="AV32" i="4" s="1"/>
  <c r="AC32" i="4"/>
  <c r="AO32" i="4" s="1"/>
  <c r="U32" i="4"/>
  <c r="AG32" i="4" s="1"/>
  <c r="AS32" i="4" s="1"/>
  <c r="R35" i="4"/>
  <c r="AB32" i="4"/>
  <c r="AN32" i="4" s="1"/>
  <c r="AZ32" i="4" s="1"/>
  <c r="AA32" i="4"/>
  <c r="AM32" i="4" s="1"/>
  <c r="AY32" i="4" s="1"/>
  <c r="W32" i="4"/>
  <c r="AI32" i="4" s="1"/>
  <c r="AU32" i="4" s="1"/>
  <c r="V32" i="4"/>
  <c r="AH32" i="4" s="1"/>
  <c r="AT32" i="4" s="1"/>
  <c r="S32" i="4"/>
  <c r="AE32" i="4" s="1"/>
  <c r="AQ32" i="4" s="1"/>
  <c r="T32" i="4"/>
  <c r="AF32" i="4" s="1"/>
  <c r="AR32" i="4" s="1"/>
  <c r="Z18" i="7"/>
  <c r="AB170" i="7"/>
  <c r="AC153" i="7"/>
  <c r="AC152" i="7"/>
  <c r="AB169" i="7"/>
  <c r="AJ9" i="7"/>
  <c r="AF12" i="4"/>
  <c r="AH9" i="7"/>
  <c r="AB170" i="4"/>
  <c r="AC153" i="4"/>
  <c r="AB18" i="7"/>
  <c r="V27" i="7"/>
  <c r="AJ9" i="4"/>
  <c r="Y22" i="2"/>
  <c r="Z22" i="2" s="1"/>
  <c r="AA22" i="2" s="1"/>
  <c r="X22" i="2"/>
  <c r="W22" i="2"/>
  <c r="V22" i="2"/>
  <c r="U22" i="2"/>
  <c r="O166" i="4"/>
  <c r="O186" i="4" s="1"/>
  <c r="S9" i="2"/>
  <c r="X24" i="7"/>
  <c r="AA18" i="2"/>
  <c r="Z18" i="2"/>
  <c r="Z21" i="7"/>
  <c r="AP129" i="7"/>
  <c r="AB169" i="4"/>
  <c r="AC152" i="4"/>
  <c r="Q119" i="4"/>
  <c r="Q176" i="4" s="1"/>
  <c r="AB15" i="7"/>
  <c r="AF9" i="7"/>
  <c r="Q125" i="7"/>
  <c r="Q121" i="7"/>
  <c r="R33" i="7"/>
  <c r="T30" i="7"/>
  <c r="S30" i="7"/>
  <c r="V30" i="7" s="1"/>
  <c r="Y30" i="7" s="1"/>
  <c r="AB30" i="7" s="1"/>
  <c r="AE30" i="7" s="1"/>
  <c r="AH30" i="7" s="1"/>
  <c r="AK30" i="7" s="1"/>
  <c r="AN30" i="7" s="1"/>
  <c r="AQ30" i="7" s="1"/>
  <c r="AT30" i="7" s="1"/>
  <c r="AW30" i="7" s="1"/>
  <c r="AZ30" i="7" s="1"/>
  <c r="R30" i="7"/>
  <c r="U30" i="7" s="1"/>
  <c r="X30" i="7" s="1"/>
  <c r="AA30" i="7" s="1"/>
  <c r="AD30" i="7" s="1"/>
  <c r="AG30" i="7" s="1"/>
  <c r="AJ30" i="7" s="1"/>
  <c r="AM30" i="7" s="1"/>
  <c r="AP30" i="7" s="1"/>
  <c r="AS30" i="7" s="1"/>
  <c r="AV30" i="7" s="1"/>
  <c r="AY30" i="7" s="1"/>
  <c r="Q123" i="7"/>
  <c r="AR129" i="4"/>
  <c r="AA19" i="2"/>
  <c r="Z19" i="2"/>
  <c r="Y25" i="2"/>
  <c r="X25" i="2"/>
  <c r="W25" i="2"/>
  <c r="V25" i="2"/>
  <c r="Z25" i="2"/>
  <c r="AA25" i="2" s="1"/>
  <c r="V24" i="2"/>
  <c r="W24" i="2"/>
  <c r="X24" i="2" s="1"/>
  <c r="X34" i="7"/>
  <c r="AD34" i="7" s="1"/>
  <c r="AJ34" i="7" s="1"/>
  <c r="AP34" i="7" s="1"/>
  <c r="AV34" i="7" s="1"/>
  <c r="S37" i="7"/>
  <c r="W34" i="7"/>
  <c r="AC34" i="7" s="1"/>
  <c r="AI34" i="7" s="1"/>
  <c r="AO34" i="7" s="1"/>
  <c r="AU34" i="7" s="1"/>
  <c r="BA34" i="7" s="1"/>
  <c r="U34" i="7"/>
  <c r="AA34" i="7" s="1"/>
  <c r="AG34" i="7" s="1"/>
  <c r="AM34" i="7" s="1"/>
  <c r="AS34" i="7" s="1"/>
  <c r="AY34" i="7" s="1"/>
  <c r="V34" i="7"/>
  <c r="AB34" i="7" s="1"/>
  <c r="AH34" i="7" s="1"/>
  <c r="AN34" i="7" s="1"/>
  <c r="AT34" i="7" s="1"/>
  <c r="AZ34" i="7" s="1"/>
  <c r="S34" i="7"/>
  <c r="Y34" i="7" s="1"/>
  <c r="AE34" i="7" s="1"/>
  <c r="AK34" i="7" s="1"/>
  <c r="AQ34" i="7" s="1"/>
  <c r="AW34" i="7" s="1"/>
  <c r="T34" i="7"/>
  <c r="Z34" i="7" s="1"/>
  <c r="AF34" i="7" s="1"/>
  <c r="AL34" i="7" s="1"/>
  <c r="AR34" i="7" s="1"/>
  <c r="AX34" i="7" s="1"/>
  <c r="V27" i="4"/>
  <c r="T135" i="7"/>
  <c r="S128" i="7"/>
  <c r="Y32" i="7"/>
  <c r="AK32" i="7" s="1"/>
  <c r="AW32" i="7" s="1"/>
  <c r="X32" i="7"/>
  <c r="AJ32" i="7" s="1"/>
  <c r="AV32" i="7" s="1"/>
  <c r="W32" i="7"/>
  <c r="AI32" i="7" s="1"/>
  <c r="AU32" i="7" s="1"/>
  <c r="AC32" i="7"/>
  <c r="AO32" i="7" s="1"/>
  <c r="U32" i="7"/>
  <c r="AG32" i="7" s="1"/>
  <c r="AS32" i="7" s="1"/>
  <c r="T32" i="7"/>
  <c r="AF32" i="7" s="1"/>
  <c r="AR32" i="7" s="1"/>
  <c r="S32" i="7"/>
  <c r="AE32" i="7" s="1"/>
  <c r="AQ32" i="7" s="1"/>
  <c r="R32" i="7"/>
  <c r="AD32" i="7" s="1"/>
  <c r="AP32" i="7" s="1"/>
  <c r="R35" i="7"/>
  <c r="AA32" i="7"/>
  <c r="AM32" i="7" s="1"/>
  <c r="AY32" i="7" s="1"/>
  <c r="Z32" i="7"/>
  <c r="AL32" i="7" s="1"/>
  <c r="AX32" i="7" s="1"/>
  <c r="V32" i="7"/>
  <c r="AH32" i="7" s="1"/>
  <c r="AT32" i="7" s="1"/>
  <c r="AB32" i="7"/>
  <c r="AN32" i="7" s="1"/>
  <c r="AZ32" i="7" s="1"/>
  <c r="Q125" i="4"/>
  <c r="Q121" i="4"/>
  <c r="R30" i="4"/>
  <c r="U30" i="4" s="1"/>
  <c r="X30" i="4" s="1"/>
  <c r="AA30" i="4" s="1"/>
  <c r="AD30" i="4" s="1"/>
  <c r="AG30" i="4" s="1"/>
  <c r="AJ30" i="4" s="1"/>
  <c r="AM30" i="4" s="1"/>
  <c r="AP30" i="4" s="1"/>
  <c r="AS30" i="4" s="1"/>
  <c r="AV30" i="4" s="1"/>
  <c r="AY30" i="4" s="1"/>
  <c r="T30" i="4"/>
  <c r="S30" i="4"/>
  <c r="V30" i="4" s="1"/>
  <c r="Y30" i="4" s="1"/>
  <c r="AB30" i="4" s="1"/>
  <c r="AE30" i="4" s="1"/>
  <c r="AH30" i="4" s="1"/>
  <c r="AK30" i="4" s="1"/>
  <c r="AN30" i="4" s="1"/>
  <c r="AQ30" i="4" s="1"/>
  <c r="AT30" i="4" s="1"/>
  <c r="AW30" i="4" s="1"/>
  <c r="AZ30" i="4" s="1"/>
  <c r="R33" i="4"/>
  <c r="Q123" i="4"/>
  <c r="AO135" i="7"/>
  <c r="P175" i="4"/>
  <c r="P178" i="4"/>
  <c r="P174" i="4"/>
  <c r="P166" i="4" s="1"/>
  <c r="P186" i="4" s="1"/>
  <c r="AH9" i="4"/>
  <c r="P180" i="4"/>
  <c r="P184" i="4"/>
  <c r="Z21" i="4"/>
  <c r="R128" i="4"/>
  <c r="S135" i="4"/>
  <c r="P175" i="7"/>
  <c r="P178" i="7"/>
  <c r="P174" i="7"/>
  <c r="P166" i="7" s="1"/>
  <c r="P186" i="7" s="1"/>
  <c r="R21" i="2"/>
  <c r="R64" i="2" s="1"/>
  <c r="S21" i="2"/>
  <c r="T21" i="2" s="1"/>
  <c r="U21" i="2" s="1"/>
  <c r="V21" i="2" s="1"/>
  <c r="W21" i="2" s="1"/>
  <c r="AF12" i="7"/>
  <c r="H209" i="14" l="1"/>
  <c r="H136" i="14"/>
  <c r="I134" i="14"/>
  <c r="J190" i="14"/>
  <c r="AD143" i="14"/>
  <c r="AM141" i="14"/>
  <c r="K129" i="14"/>
  <c r="K163" i="14" s="1"/>
  <c r="K132" i="14"/>
  <c r="H205" i="14"/>
  <c r="H203" i="14"/>
  <c r="K127" i="14"/>
  <c r="AK32" i="14"/>
  <c r="AL32" i="14" s="1"/>
  <c r="AM32" i="14" s="1"/>
  <c r="AD38" i="14"/>
  <c r="AE38" i="14" s="1"/>
  <c r="AF38" i="14" s="1"/>
  <c r="AM29" i="14"/>
  <c r="AN29" i="14" s="1"/>
  <c r="AO29" i="14" s="1"/>
  <c r="AP29" i="14" s="1"/>
  <c r="AQ29" i="14" s="1"/>
  <c r="M17" i="14"/>
  <c r="H207" i="14"/>
  <c r="J191" i="14"/>
  <c r="I138" i="14"/>
  <c r="J195" i="14"/>
  <c r="J196" i="14"/>
  <c r="L37" i="14"/>
  <c r="M37" i="14" s="1"/>
  <c r="N37" i="14" s="1"/>
  <c r="O37" i="14" s="1"/>
  <c r="P37" i="14" s="1"/>
  <c r="Q37" i="14" s="1"/>
  <c r="R37" i="14" s="1"/>
  <c r="S37" i="14" s="1"/>
  <c r="T37" i="14" s="1"/>
  <c r="U37" i="14" s="1"/>
  <c r="V37" i="14" s="1"/>
  <c r="W37" i="14" s="1"/>
  <c r="X37" i="14" s="1"/>
  <c r="Y37" i="14" s="1"/>
  <c r="Z37" i="14" s="1"/>
  <c r="AA37" i="14" s="1"/>
  <c r="AB37" i="14" s="1"/>
  <c r="AC37" i="14" s="1"/>
  <c r="AD37" i="14" s="1"/>
  <c r="AE37" i="14" s="1"/>
  <c r="AF37" i="14" s="1"/>
  <c r="AG37" i="14" s="1"/>
  <c r="AH37" i="14" s="1"/>
  <c r="AI37" i="14" s="1"/>
  <c r="AJ37" i="14" s="1"/>
  <c r="AK37" i="14" s="1"/>
  <c r="AL37" i="14" s="1"/>
  <c r="AM37" i="14" s="1"/>
  <c r="AN37" i="14" s="1"/>
  <c r="AO37" i="14" s="1"/>
  <c r="AP37" i="14" s="1"/>
  <c r="AQ37" i="14" s="1"/>
  <c r="AR37" i="14" s="1"/>
  <c r="AS37" i="14" s="1"/>
  <c r="AT37" i="14" s="1"/>
  <c r="L40" i="14"/>
  <c r="N16" i="14"/>
  <c r="L39" i="14"/>
  <c r="M39" i="14" s="1"/>
  <c r="N39" i="14" s="1"/>
  <c r="O39" i="14" s="1"/>
  <c r="P39" i="14" s="1"/>
  <c r="Q39" i="14" s="1"/>
  <c r="R39" i="14" s="1"/>
  <c r="S39" i="14" s="1"/>
  <c r="T39" i="14" s="1"/>
  <c r="U39" i="14" s="1"/>
  <c r="V39" i="14" s="1"/>
  <c r="W39" i="14" s="1"/>
  <c r="X39" i="14" s="1"/>
  <c r="Y39" i="14" s="1"/>
  <c r="Z39" i="14" s="1"/>
  <c r="AA39" i="14" s="1"/>
  <c r="AB39" i="14" s="1"/>
  <c r="AC39" i="14" s="1"/>
  <c r="AD39" i="14" s="1"/>
  <c r="AE39" i="14" s="1"/>
  <c r="AF39" i="14" s="1"/>
  <c r="AG39" i="14" s="1"/>
  <c r="AH39" i="14" s="1"/>
  <c r="AI39" i="14" s="1"/>
  <c r="AJ39" i="14" s="1"/>
  <c r="AK39" i="14" s="1"/>
  <c r="AL39" i="14" s="1"/>
  <c r="AM39" i="14" s="1"/>
  <c r="AN39" i="14" s="1"/>
  <c r="AO39" i="14" s="1"/>
  <c r="AP39" i="14" s="1"/>
  <c r="AQ39" i="14" s="1"/>
  <c r="AR39" i="14" s="1"/>
  <c r="AS39" i="14" s="1"/>
  <c r="AT39" i="14" s="1"/>
  <c r="L42" i="14"/>
  <c r="R28" i="14"/>
  <c r="S28" i="14" s="1"/>
  <c r="T28" i="14" s="1"/>
  <c r="M41" i="14"/>
  <c r="N41" i="14" s="1"/>
  <c r="O41" i="14" s="1"/>
  <c r="P41" i="14" s="1"/>
  <c r="Q41" i="14" s="1"/>
  <c r="R41" i="14" s="1"/>
  <c r="S41" i="14" s="1"/>
  <c r="T41" i="14" s="1"/>
  <c r="U41" i="14" s="1"/>
  <c r="V41" i="14" s="1"/>
  <c r="W41" i="14" s="1"/>
  <c r="X41" i="14" s="1"/>
  <c r="Y41" i="14" s="1"/>
  <c r="Z41" i="14" s="1"/>
  <c r="AA41" i="14" s="1"/>
  <c r="AB41" i="14" s="1"/>
  <c r="AC41" i="14" s="1"/>
  <c r="AD41" i="14" s="1"/>
  <c r="M44" i="14"/>
  <c r="Y22" i="14"/>
  <c r="Z22" i="14" s="1"/>
  <c r="AA22" i="14" s="1"/>
  <c r="S31" i="14"/>
  <c r="T31" i="14" s="1"/>
  <c r="U31" i="14" s="1"/>
  <c r="AK9" i="4"/>
  <c r="W30" i="7"/>
  <c r="AE18" i="7"/>
  <c r="AI12" i="4"/>
  <c r="AA24" i="4"/>
  <c r="T167" i="7"/>
  <c r="AI12" i="7"/>
  <c r="S128" i="4"/>
  <c r="T135" i="4"/>
  <c r="R125" i="7"/>
  <c r="R121" i="7"/>
  <c r="U33" i="7"/>
  <c r="T33" i="7"/>
  <c r="W33" i="7" s="1"/>
  <c r="Z33" i="7" s="1"/>
  <c r="AC33" i="7" s="1"/>
  <c r="AF33" i="7" s="1"/>
  <c r="AI33" i="7" s="1"/>
  <c r="AL33" i="7" s="1"/>
  <c r="AO33" i="7" s="1"/>
  <c r="AR33" i="7" s="1"/>
  <c r="AU33" i="7" s="1"/>
  <c r="AX33" i="7" s="1"/>
  <c r="BA33" i="7" s="1"/>
  <c r="S33" i="7"/>
  <c r="V33" i="7" s="1"/>
  <c r="Y33" i="7" s="1"/>
  <c r="AB33" i="7" s="1"/>
  <c r="AE33" i="7" s="1"/>
  <c r="AH33" i="7" s="1"/>
  <c r="AK33" i="7" s="1"/>
  <c r="AN33" i="7" s="1"/>
  <c r="AQ33" i="7" s="1"/>
  <c r="AT33" i="7" s="1"/>
  <c r="AW33" i="7" s="1"/>
  <c r="AZ33" i="7" s="1"/>
  <c r="S36" i="7"/>
  <c r="R123" i="7"/>
  <c r="AE15" i="7"/>
  <c r="AC170" i="4"/>
  <c r="AD153" i="4"/>
  <c r="AC170" i="7"/>
  <c r="AD153" i="7"/>
  <c r="AS135" i="4"/>
  <c r="AG15" i="7"/>
  <c r="AM9" i="7"/>
  <c r="AD152" i="7"/>
  <c r="AC169" i="7"/>
  <c r="Y21" i="2"/>
  <c r="Z21" i="2" s="1"/>
  <c r="AA21" i="2" s="1"/>
  <c r="X21" i="2"/>
  <c r="AC21" i="4"/>
  <c r="R125" i="4"/>
  <c r="R121" i="4"/>
  <c r="U33" i="4"/>
  <c r="T33" i="4"/>
  <c r="W33" i="4" s="1"/>
  <c r="Z33" i="4" s="1"/>
  <c r="AC33" i="4" s="1"/>
  <c r="AF33" i="4" s="1"/>
  <c r="AI33" i="4" s="1"/>
  <c r="AL33" i="4" s="1"/>
  <c r="AO33" i="4" s="1"/>
  <c r="AR33" i="4" s="1"/>
  <c r="AU33" i="4" s="1"/>
  <c r="AX33" i="4" s="1"/>
  <c r="BA33" i="4" s="1"/>
  <c r="S33" i="4"/>
  <c r="V33" i="4" s="1"/>
  <c r="Y33" i="4" s="1"/>
  <c r="AB33" i="4" s="1"/>
  <c r="AE33" i="4" s="1"/>
  <c r="AH33" i="4" s="1"/>
  <c r="AK33" i="4" s="1"/>
  <c r="AN33" i="4" s="1"/>
  <c r="AQ33" i="4" s="1"/>
  <c r="AT33" i="4" s="1"/>
  <c r="AW33" i="4" s="1"/>
  <c r="AZ33" i="4" s="1"/>
  <c r="S36" i="4"/>
  <c r="R123" i="4"/>
  <c r="Y27" i="4"/>
  <c r="AM9" i="4"/>
  <c r="AD35" i="4"/>
  <c r="AP35" i="4" s="1"/>
  <c r="V35" i="4"/>
  <c r="AH35" i="4" s="1"/>
  <c r="AT35" i="4" s="1"/>
  <c r="AC35" i="4"/>
  <c r="AO35" i="4" s="1"/>
  <c r="BA35" i="4" s="1"/>
  <c r="U35" i="4"/>
  <c r="AG35" i="4" s="1"/>
  <c r="AS35" i="4" s="1"/>
  <c r="AB35" i="4"/>
  <c r="AN35" i="4" s="1"/>
  <c r="AZ35" i="4" s="1"/>
  <c r="T35" i="4"/>
  <c r="AF35" i="4" s="1"/>
  <c r="AR35" i="4" s="1"/>
  <c r="Y35" i="4"/>
  <c r="AK35" i="4" s="1"/>
  <c r="AW35" i="4" s="1"/>
  <c r="S38" i="4"/>
  <c r="AA35" i="4"/>
  <c r="AM35" i="4" s="1"/>
  <c r="AY35" i="4" s="1"/>
  <c r="Z35" i="4"/>
  <c r="AL35" i="4" s="1"/>
  <c r="AX35" i="4" s="1"/>
  <c r="W35" i="4"/>
  <c r="AI35" i="4" s="1"/>
  <c r="AU35" i="4" s="1"/>
  <c r="X35" i="4"/>
  <c r="AJ35" i="4" s="1"/>
  <c r="AV35" i="4" s="1"/>
  <c r="S35" i="4"/>
  <c r="AE35" i="4" s="1"/>
  <c r="AQ35" i="4" s="1"/>
  <c r="AP135" i="7"/>
  <c r="U135" i="7"/>
  <c r="U128" i="7" s="1"/>
  <c r="T128" i="7"/>
  <c r="Q178" i="7"/>
  <c r="Q174" i="7"/>
  <c r="Q175" i="7"/>
  <c r="Q180" i="4"/>
  <c r="Q184" i="4"/>
  <c r="AS129" i="4"/>
  <c r="AQ129" i="7"/>
  <c r="AE15" i="4"/>
  <c r="U37" i="7"/>
  <c r="AA37" i="7" s="1"/>
  <c r="AG37" i="7" s="1"/>
  <c r="AM37" i="7" s="1"/>
  <c r="AS37" i="7" s="1"/>
  <c r="AY37" i="7" s="1"/>
  <c r="T37" i="7"/>
  <c r="Z37" i="7" s="1"/>
  <c r="AF37" i="7" s="1"/>
  <c r="AL37" i="7" s="1"/>
  <c r="AR37" i="7" s="1"/>
  <c r="AX37" i="7" s="1"/>
  <c r="Y37" i="7"/>
  <c r="AE37" i="7" s="1"/>
  <c r="AK37" i="7" s="1"/>
  <c r="AQ37" i="7" s="1"/>
  <c r="AW37" i="7" s="1"/>
  <c r="T40" i="7"/>
  <c r="X37" i="7"/>
  <c r="AD37" i="7" s="1"/>
  <c r="AJ37" i="7" s="1"/>
  <c r="AP37" i="7" s="1"/>
  <c r="AV37" i="7" s="1"/>
  <c r="BB37" i="7" s="1"/>
  <c r="W37" i="7"/>
  <c r="AC37" i="7" s="1"/>
  <c r="AI37" i="7" s="1"/>
  <c r="AO37" i="7" s="1"/>
  <c r="AU37" i="7" s="1"/>
  <c r="BA37" i="7" s="1"/>
  <c r="V37" i="7"/>
  <c r="AB37" i="7" s="1"/>
  <c r="AH37" i="7" s="1"/>
  <c r="AN37" i="7" s="1"/>
  <c r="AT37" i="7" s="1"/>
  <c r="AZ37" i="7" s="1"/>
  <c r="Q184" i="7"/>
  <c r="Q180" i="7"/>
  <c r="AC169" i="4"/>
  <c r="AD152" i="4"/>
  <c r="AA24" i="7"/>
  <c r="AG15" i="4"/>
  <c r="Q175" i="4"/>
  <c r="Q174" i="4"/>
  <c r="Q178" i="4"/>
  <c r="AI9" i="7"/>
  <c r="AC21" i="7"/>
  <c r="Y24" i="7"/>
  <c r="W30" i="4"/>
  <c r="AC35" i="7"/>
  <c r="AO35" i="7" s="1"/>
  <c r="BA35" i="7" s="1"/>
  <c r="U35" i="7"/>
  <c r="AG35" i="7" s="1"/>
  <c r="AS35" i="7" s="1"/>
  <c r="AB35" i="7"/>
  <c r="AN35" i="7" s="1"/>
  <c r="AZ35" i="7" s="1"/>
  <c r="T35" i="7"/>
  <c r="AF35" i="7" s="1"/>
  <c r="AR35" i="7" s="1"/>
  <c r="AA35" i="7"/>
  <c r="AM35" i="7" s="1"/>
  <c r="AY35" i="7" s="1"/>
  <c r="S35" i="7"/>
  <c r="AE35" i="7" s="1"/>
  <c r="AQ35" i="7" s="1"/>
  <c r="Y35" i="7"/>
  <c r="AK35" i="7" s="1"/>
  <c r="AW35" i="7" s="1"/>
  <c r="X35" i="7"/>
  <c r="AJ35" i="7" s="1"/>
  <c r="AV35" i="7" s="1"/>
  <c r="W35" i="7"/>
  <c r="AI35" i="7" s="1"/>
  <c r="AU35" i="7" s="1"/>
  <c r="V35" i="7"/>
  <c r="AH35" i="7" s="1"/>
  <c r="AT35" i="7" s="1"/>
  <c r="S38" i="7"/>
  <c r="AD35" i="7"/>
  <c r="AP35" i="7" s="1"/>
  <c r="Z35" i="7"/>
  <c r="AL35" i="7" s="1"/>
  <c r="AX35" i="7" s="1"/>
  <c r="R119" i="7"/>
  <c r="R176" i="7" s="1"/>
  <c r="S64" i="2"/>
  <c r="T9" i="2"/>
  <c r="Y27" i="7"/>
  <c r="AK9" i="7"/>
  <c r="AE18" i="4"/>
  <c r="Z24" i="4"/>
  <c r="X34" i="4"/>
  <c r="AD34" i="4" s="1"/>
  <c r="AJ34" i="4" s="1"/>
  <c r="AP34" i="4" s="1"/>
  <c r="AV34" i="4" s="1"/>
  <c r="U34" i="4"/>
  <c r="AA34" i="4" s="1"/>
  <c r="AG34" i="4" s="1"/>
  <c r="AM34" i="4" s="1"/>
  <c r="AS34" i="4" s="1"/>
  <c r="AY34" i="4" s="1"/>
  <c r="V34" i="4"/>
  <c r="AB34" i="4" s="1"/>
  <c r="AH34" i="4" s="1"/>
  <c r="AN34" i="4" s="1"/>
  <c r="AT34" i="4" s="1"/>
  <c r="AZ34" i="4" s="1"/>
  <c r="T34" i="4"/>
  <c r="Z34" i="4" s="1"/>
  <c r="AF34" i="4" s="1"/>
  <c r="AL34" i="4" s="1"/>
  <c r="AR34" i="4" s="1"/>
  <c r="AX34" i="4" s="1"/>
  <c r="S34" i="4"/>
  <c r="Y34" i="4" s="1"/>
  <c r="AE34" i="4" s="1"/>
  <c r="AK34" i="4" s="1"/>
  <c r="AQ34" i="4" s="1"/>
  <c r="AW34" i="4" s="1"/>
  <c r="S37" i="4"/>
  <c r="W34" i="4"/>
  <c r="AC34" i="4" s="1"/>
  <c r="AI34" i="4" s="1"/>
  <c r="AO34" i="4" s="1"/>
  <c r="AU34" i="4" s="1"/>
  <c r="BA34" i="4" s="1"/>
  <c r="R119" i="4"/>
  <c r="R176" i="4" s="1"/>
  <c r="Z24" i="2"/>
  <c r="AA24" i="2" s="1"/>
  <c r="Y24" i="2"/>
  <c r="AC18" i="7"/>
  <c r="W27" i="7"/>
  <c r="AL9" i="4"/>
  <c r="I205" i="14" l="1"/>
  <c r="I136" i="14"/>
  <c r="J134" i="14"/>
  <c r="K195" i="14"/>
  <c r="K196" i="14"/>
  <c r="AM160" i="14"/>
  <c r="AE143" i="14"/>
  <c r="K191" i="14"/>
  <c r="L129" i="14"/>
  <c r="L163" i="14" s="1"/>
  <c r="L127" i="14"/>
  <c r="I209" i="14"/>
  <c r="AG38" i="14"/>
  <c r="AH38" i="14" s="1"/>
  <c r="AI38" i="14" s="1"/>
  <c r="AE41" i="14"/>
  <c r="AF41" i="14" s="1"/>
  <c r="AG41" i="14" s="1"/>
  <c r="I203" i="14"/>
  <c r="AN32" i="14"/>
  <c r="AO32" i="14" s="1"/>
  <c r="AP32" i="14" s="1"/>
  <c r="AQ32" i="14" s="1"/>
  <c r="AR32" i="14" s="1"/>
  <c r="J138" i="14"/>
  <c r="I207" i="14"/>
  <c r="K190" i="14"/>
  <c r="L132" i="14"/>
  <c r="M42" i="14"/>
  <c r="N42" i="14" s="1"/>
  <c r="O42" i="14" s="1"/>
  <c r="P42" i="14" s="1"/>
  <c r="Q42" i="14" s="1"/>
  <c r="R42" i="14" s="1"/>
  <c r="S42" i="14" s="1"/>
  <c r="T42" i="14" s="1"/>
  <c r="U42" i="14" s="1"/>
  <c r="V42" i="14" s="1"/>
  <c r="W42" i="14" s="1"/>
  <c r="X42" i="14" s="1"/>
  <c r="Y42" i="14" s="1"/>
  <c r="Z42" i="14" s="1"/>
  <c r="AA42" i="14" s="1"/>
  <c r="AB42" i="14" s="1"/>
  <c r="AC42" i="14" s="1"/>
  <c r="AD42" i="14" s="1"/>
  <c r="AE42" i="14" s="1"/>
  <c r="AF42" i="14" s="1"/>
  <c r="AG42" i="14" s="1"/>
  <c r="AH42" i="14" s="1"/>
  <c r="AI42" i="14" s="1"/>
  <c r="AJ42" i="14" s="1"/>
  <c r="AK42" i="14" s="1"/>
  <c r="AL42" i="14" s="1"/>
  <c r="AM42" i="14" s="1"/>
  <c r="AN42" i="14" s="1"/>
  <c r="AO42" i="14" s="1"/>
  <c r="AP42" i="14" s="1"/>
  <c r="AQ42" i="14" s="1"/>
  <c r="AR42" i="14" s="1"/>
  <c r="AS42" i="14" s="1"/>
  <c r="AT42" i="14" s="1"/>
  <c r="AU42" i="14" s="1"/>
  <c r="M45" i="14"/>
  <c r="AB22" i="14"/>
  <c r="AC22" i="14" s="1"/>
  <c r="AD22" i="14" s="1"/>
  <c r="AE22" i="14" s="1"/>
  <c r="AF22" i="14" s="1"/>
  <c r="AG22" i="14" s="1"/>
  <c r="AH22" i="14" s="1"/>
  <c r="AI22" i="14" s="1"/>
  <c r="AJ22" i="14" s="1"/>
  <c r="AK22" i="14" s="1"/>
  <c r="AL22" i="14" s="1"/>
  <c r="AM22" i="14" s="1"/>
  <c r="AN22" i="14" s="1"/>
  <c r="AO22" i="14" s="1"/>
  <c r="N44" i="14"/>
  <c r="O44" i="14" s="1"/>
  <c r="P44" i="14" s="1"/>
  <c r="Q44" i="14" s="1"/>
  <c r="R44" i="14" s="1"/>
  <c r="S44" i="14" s="1"/>
  <c r="T44" i="14" s="1"/>
  <c r="U44" i="14" s="1"/>
  <c r="V44" i="14" s="1"/>
  <c r="W44" i="14" s="1"/>
  <c r="X44" i="14" s="1"/>
  <c r="Y44" i="14" s="1"/>
  <c r="Z44" i="14" s="1"/>
  <c r="AA44" i="14" s="1"/>
  <c r="AB44" i="14" s="1"/>
  <c r="AC44" i="14" s="1"/>
  <c r="AD44" i="14" s="1"/>
  <c r="AE44" i="14" s="1"/>
  <c r="AF44" i="14" s="1"/>
  <c r="AG44" i="14" s="1"/>
  <c r="AH44" i="14" s="1"/>
  <c r="AI44" i="14" s="1"/>
  <c r="AJ44" i="14" s="1"/>
  <c r="AK44" i="14" s="1"/>
  <c r="AL44" i="14" s="1"/>
  <c r="AM44" i="14" s="1"/>
  <c r="AN44" i="14" s="1"/>
  <c r="AO44" i="14" s="1"/>
  <c r="AP44" i="14" s="1"/>
  <c r="AQ44" i="14" s="1"/>
  <c r="AR44" i="14" s="1"/>
  <c r="AS44" i="14" s="1"/>
  <c r="AT44" i="14" s="1"/>
  <c r="AU44" i="14" s="1"/>
  <c r="AV44" i="14" s="1"/>
  <c r="N47" i="14"/>
  <c r="M40" i="14"/>
  <c r="M43" i="14"/>
  <c r="V31" i="14"/>
  <c r="W31" i="14" s="1"/>
  <c r="X31" i="14" s="1"/>
  <c r="U28" i="14"/>
  <c r="V28" i="14" s="1"/>
  <c r="W28" i="14" s="1"/>
  <c r="O16" i="14"/>
  <c r="N17" i="14"/>
  <c r="AR129" i="7"/>
  <c r="R180" i="4"/>
  <c r="R184" i="4"/>
  <c r="AF21" i="4"/>
  <c r="S119" i="7"/>
  <c r="S176" i="7" s="1"/>
  <c r="AD170" i="4"/>
  <c r="AE153" i="4"/>
  <c r="R175" i="7"/>
  <c r="R178" i="7"/>
  <c r="R174" i="7"/>
  <c r="AD24" i="4"/>
  <c r="Z30" i="7"/>
  <c r="Z27" i="7"/>
  <c r="V37" i="4"/>
  <c r="AB37" i="4" s="1"/>
  <c r="AH37" i="4" s="1"/>
  <c r="AN37" i="4" s="1"/>
  <c r="AT37" i="4" s="1"/>
  <c r="AZ37" i="4" s="1"/>
  <c r="U37" i="4"/>
  <c r="AA37" i="4" s="1"/>
  <c r="AG37" i="4" s="1"/>
  <c r="AM37" i="4" s="1"/>
  <c r="AS37" i="4" s="1"/>
  <c r="AY37" i="4" s="1"/>
  <c r="T37" i="4"/>
  <c r="Z37" i="4" s="1"/>
  <c r="AF37" i="4" s="1"/>
  <c r="AL37" i="4" s="1"/>
  <c r="AR37" i="4" s="1"/>
  <c r="AX37" i="4" s="1"/>
  <c r="Y37" i="4"/>
  <c r="AE37" i="4" s="1"/>
  <c r="AK37" i="4" s="1"/>
  <c r="AQ37" i="4" s="1"/>
  <c r="AW37" i="4" s="1"/>
  <c r="X37" i="4"/>
  <c r="AD37" i="4" s="1"/>
  <c r="AJ37" i="4" s="1"/>
  <c r="AP37" i="4" s="1"/>
  <c r="AV37" i="4" s="1"/>
  <c r="BB37" i="4" s="1"/>
  <c r="W37" i="4"/>
  <c r="AC37" i="4" s="1"/>
  <c r="AI37" i="4" s="1"/>
  <c r="AO37" i="4" s="1"/>
  <c r="AU37" i="4" s="1"/>
  <c r="BA37" i="4" s="1"/>
  <c r="T40" i="4"/>
  <c r="Z30" i="4"/>
  <c r="AJ15" i="4"/>
  <c r="U43" i="7"/>
  <c r="Y40" i="7"/>
  <c r="AE40" i="7" s="1"/>
  <c r="AK40" i="7" s="1"/>
  <c r="AQ40" i="7" s="1"/>
  <c r="AW40" i="7" s="1"/>
  <c r="BC40" i="7" s="1"/>
  <c r="X40" i="7"/>
  <c r="AD40" i="7" s="1"/>
  <c r="AJ40" i="7" s="1"/>
  <c r="AP40" i="7" s="1"/>
  <c r="AV40" i="7" s="1"/>
  <c r="BB40" i="7" s="1"/>
  <c r="W40" i="7"/>
  <c r="AC40" i="7" s="1"/>
  <c r="AI40" i="7" s="1"/>
  <c r="AO40" i="7" s="1"/>
  <c r="AU40" i="7" s="1"/>
  <c r="BA40" i="7" s="1"/>
  <c r="U40" i="7"/>
  <c r="AA40" i="7" s="1"/>
  <c r="AG40" i="7" s="1"/>
  <c r="AM40" i="7" s="1"/>
  <c r="AS40" i="7" s="1"/>
  <c r="AY40" i="7" s="1"/>
  <c r="V40" i="7"/>
  <c r="AB40" i="7" s="1"/>
  <c r="AH40" i="7" s="1"/>
  <c r="AN40" i="7" s="1"/>
  <c r="AT40" i="7" s="1"/>
  <c r="AZ40" i="7" s="1"/>
  <c r="Z40" i="7"/>
  <c r="AF40" i="7" s="1"/>
  <c r="AL40" i="7" s="1"/>
  <c r="AR40" i="7" s="1"/>
  <c r="AX40" i="7" s="1"/>
  <c r="S125" i="4"/>
  <c r="S121" i="4"/>
  <c r="T39" i="4"/>
  <c r="U36" i="4"/>
  <c r="V36" i="4"/>
  <c r="T36" i="4"/>
  <c r="W36" i="4" s="1"/>
  <c r="Z36" i="4" s="1"/>
  <c r="AC36" i="4" s="1"/>
  <c r="AF36" i="4" s="1"/>
  <c r="AI36" i="4" s="1"/>
  <c r="AL36" i="4" s="1"/>
  <c r="AO36" i="4" s="1"/>
  <c r="AR36" i="4" s="1"/>
  <c r="AU36" i="4" s="1"/>
  <c r="AX36" i="4" s="1"/>
  <c r="BA36" i="4" s="1"/>
  <c r="S123" i="4"/>
  <c r="AP9" i="7"/>
  <c r="U167" i="7"/>
  <c r="AN9" i="4"/>
  <c r="AB24" i="7"/>
  <c r="AJ15" i="7"/>
  <c r="U135" i="4"/>
  <c r="U128" i="4" s="1"/>
  <c r="T128" i="4"/>
  <c r="AE153" i="7"/>
  <c r="AD170" i="7"/>
  <c r="R180" i="7"/>
  <c r="R184" i="7"/>
  <c r="AH18" i="7"/>
  <c r="AO9" i="4"/>
  <c r="AF18" i="7"/>
  <c r="Q166" i="7"/>
  <c r="Q186" i="7" s="1"/>
  <c r="AB27" i="4"/>
  <c r="X33" i="4"/>
  <c r="S125" i="7"/>
  <c r="S121" i="7"/>
  <c r="T39" i="7"/>
  <c r="U36" i="7"/>
  <c r="X36" i="7" s="1"/>
  <c r="AA36" i="7" s="1"/>
  <c r="AD36" i="7" s="1"/>
  <c r="AG36" i="7" s="1"/>
  <c r="AJ36" i="7" s="1"/>
  <c r="AM36" i="7" s="1"/>
  <c r="AP36" i="7" s="1"/>
  <c r="AS36" i="7" s="1"/>
  <c r="AV36" i="7" s="1"/>
  <c r="AY36" i="7" s="1"/>
  <c r="BB36" i="7" s="1"/>
  <c r="T36" i="7"/>
  <c r="V36" i="7"/>
  <c r="S123" i="7"/>
  <c r="AN9" i="7"/>
  <c r="AB27" i="7"/>
  <c r="Y38" i="7"/>
  <c r="AK38" i="7" s="1"/>
  <c r="AW38" i="7" s="1"/>
  <c r="T41" i="7"/>
  <c r="X38" i="7"/>
  <c r="AJ38" i="7" s="1"/>
  <c r="AV38" i="7" s="1"/>
  <c r="AE38" i="7"/>
  <c r="AQ38" i="7" s="1"/>
  <c r="W38" i="7"/>
  <c r="AI38" i="7" s="1"/>
  <c r="AU38" i="7" s="1"/>
  <c r="AC38" i="7"/>
  <c r="AO38" i="7" s="1"/>
  <c r="BA38" i="7" s="1"/>
  <c r="U38" i="7"/>
  <c r="AG38" i="7" s="1"/>
  <c r="AS38" i="7" s="1"/>
  <c r="AB38" i="7"/>
  <c r="AN38" i="7" s="1"/>
  <c r="AZ38" i="7" s="1"/>
  <c r="AA38" i="7"/>
  <c r="AM38" i="7" s="1"/>
  <c r="AY38" i="7" s="1"/>
  <c r="Z38" i="7"/>
  <c r="AL38" i="7" s="1"/>
  <c r="AX38" i="7" s="1"/>
  <c r="T38" i="7"/>
  <c r="AF38" i="7" s="1"/>
  <c r="AR38" i="7" s="1"/>
  <c r="AD38" i="7"/>
  <c r="AP38" i="7" s="1"/>
  <c r="BB38" i="7" s="1"/>
  <c r="V38" i="7"/>
  <c r="AH38" i="7" s="1"/>
  <c r="AT38" i="7" s="1"/>
  <c r="Q166" i="4"/>
  <c r="Q186" i="4" s="1"/>
  <c r="AD24" i="7"/>
  <c r="AH15" i="4"/>
  <c r="S119" i="4"/>
  <c r="S176" i="4" s="1"/>
  <c r="Z38" i="4"/>
  <c r="AL38" i="4" s="1"/>
  <c r="AX38" i="4" s="1"/>
  <c r="Y38" i="4"/>
  <c r="AK38" i="4" s="1"/>
  <c r="AW38" i="4" s="1"/>
  <c r="T41" i="4"/>
  <c r="X38" i="4"/>
  <c r="AJ38" i="4" s="1"/>
  <c r="AV38" i="4" s="1"/>
  <c r="AC38" i="4"/>
  <c r="AO38" i="4" s="1"/>
  <c r="BA38" i="4" s="1"/>
  <c r="U38" i="4"/>
  <c r="AG38" i="4" s="1"/>
  <c r="AS38" i="4" s="1"/>
  <c r="V38" i="4"/>
  <c r="AH38" i="4" s="1"/>
  <c r="AT38" i="4" s="1"/>
  <c r="T38" i="4"/>
  <c r="AF38" i="4" s="1"/>
  <c r="AR38" i="4" s="1"/>
  <c r="AE38" i="4"/>
  <c r="AQ38" i="4" s="1"/>
  <c r="AD38" i="4"/>
  <c r="AP38" i="4" s="1"/>
  <c r="BB38" i="4" s="1"/>
  <c r="AA38" i="4"/>
  <c r="AM38" i="4" s="1"/>
  <c r="AY38" i="4" s="1"/>
  <c r="AB38" i="4"/>
  <c r="AN38" i="4" s="1"/>
  <c r="AZ38" i="4" s="1"/>
  <c r="W38" i="4"/>
  <c r="AI38" i="4" s="1"/>
  <c r="AU38" i="4" s="1"/>
  <c r="R175" i="4"/>
  <c r="R178" i="4"/>
  <c r="R174" i="4"/>
  <c r="R166" i="4" s="1"/>
  <c r="R186" i="4" s="1"/>
  <c r="AE152" i="7"/>
  <c r="AD169" i="7"/>
  <c r="AL9" i="7"/>
  <c r="AH15" i="7"/>
  <c r="AH18" i="4"/>
  <c r="AD169" i="4"/>
  <c r="AE152" i="4"/>
  <c r="AL12" i="7"/>
  <c r="AL12" i="4"/>
  <c r="AC24" i="4"/>
  <c r="AF24" i="4" s="1"/>
  <c r="AI24" i="4" s="1"/>
  <c r="AL24" i="4" s="1"/>
  <c r="AO24" i="4" s="1"/>
  <c r="AR24" i="4" s="1"/>
  <c r="AU24" i="4" s="1"/>
  <c r="AX24" i="4" s="1"/>
  <c r="T64" i="2"/>
  <c r="U9" i="2"/>
  <c r="AF21" i="7"/>
  <c r="AQ135" i="7"/>
  <c r="AP9" i="4"/>
  <c r="X33" i="7"/>
  <c r="L191" i="14" l="1"/>
  <c r="J203" i="14"/>
  <c r="J136" i="14"/>
  <c r="K134" i="14"/>
  <c r="L196" i="14"/>
  <c r="L190" i="14"/>
  <c r="AF143" i="14"/>
  <c r="K138" i="14"/>
  <c r="M127" i="14"/>
  <c r="M129" i="14"/>
  <c r="M163" i="14" s="1"/>
  <c r="L195" i="14"/>
  <c r="AH41" i="14"/>
  <c r="AI41" i="14" s="1"/>
  <c r="AJ41" i="14" s="1"/>
  <c r="AJ38" i="14"/>
  <c r="AK38" i="14" s="1"/>
  <c r="AL38" i="14" s="1"/>
  <c r="J207" i="14"/>
  <c r="J209" i="14"/>
  <c r="J205" i="14"/>
  <c r="O47" i="14"/>
  <c r="P47" i="14" s="1"/>
  <c r="Q47" i="14" s="1"/>
  <c r="R47" i="14" s="1"/>
  <c r="S47" i="14" s="1"/>
  <c r="T47" i="14" s="1"/>
  <c r="U47" i="14" s="1"/>
  <c r="V47" i="14" s="1"/>
  <c r="W47" i="14" s="1"/>
  <c r="X47" i="14" s="1"/>
  <c r="Y47" i="14" s="1"/>
  <c r="Z47" i="14" s="1"/>
  <c r="AA47" i="14" s="1"/>
  <c r="AB47" i="14" s="1"/>
  <c r="AC47" i="14" s="1"/>
  <c r="O50" i="14"/>
  <c r="N43" i="14"/>
  <c r="O43" i="14" s="1"/>
  <c r="P43" i="14" s="1"/>
  <c r="Q43" i="14" s="1"/>
  <c r="R43" i="14" s="1"/>
  <c r="S43" i="14" s="1"/>
  <c r="T43" i="14" s="1"/>
  <c r="U43" i="14" s="1"/>
  <c r="V43" i="14" s="1"/>
  <c r="W43" i="14" s="1"/>
  <c r="X43" i="14" s="1"/>
  <c r="Y43" i="14" s="1"/>
  <c r="Z43" i="14" s="1"/>
  <c r="AA43" i="14" s="1"/>
  <c r="AB43" i="14" s="1"/>
  <c r="AC43" i="14" s="1"/>
  <c r="AD43" i="14" s="1"/>
  <c r="AE43" i="14" s="1"/>
  <c r="AF43" i="14" s="1"/>
  <c r="AG43" i="14" s="1"/>
  <c r="AH43" i="14" s="1"/>
  <c r="AI43" i="14" s="1"/>
  <c r="AJ43" i="14" s="1"/>
  <c r="AK43" i="14" s="1"/>
  <c r="AL43" i="14" s="1"/>
  <c r="AM43" i="14" s="1"/>
  <c r="AN43" i="14" s="1"/>
  <c r="AO43" i="14" s="1"/>
  <c r="AP43" i="14" s="1"/>
  <c r="AQ43" i="14" s="1"/>
  <c r="AR43" i="14" s="1"/>
  <c r="AS43" i="14" s="1"/>
  <c r="AT43" i="14" s="1"/>
  <c r="AU43" i="14" s="1"/>
  <c r="AV43" i="14" s="1"/>
  <c r="N46" i="14"/>
  <c r="P16" i="14"/>
  <c r="N40" i="14"/>
  <c r="X28" i="14"/>
  <c r="Y28" i="14" s="1"/>
  <c r="Z28" i="14" s="1"/>
  <c r="M132" i="14"/>
  <c r="N45" i="14"/>
  <c r="O45" i="14" s="1"/>
  <c r="P45" i="14" s="1"/>
  <c r="Q45" i="14" s="1"/>
  <c r="R45" i="14" s="1"/>
  <c r="S45" i="14" s="1"/>
  <c r="T45" i="14" s="1"/>
  <c r="U45" i="14" s="1"/>
  <c r="V45" i="14" s="1"/>
  <c r="W45" i="14" s="1"/>
  <c r="X45" i="14" s="1"/>
  <c r="Y45" i="14" s="1"/>
  <c r="Z45" i="14" s="1"/>
  <c r="AA45" i="14" s="1"/>
  <c r="AB45" i="14" s="1"/>
  <c r="AC45" i="14" s="1"/>
  <c r="AD45" i="14" s="1"/>
  <c r="AE45" i="14" s="1"/>
  <c r="AF45" i="14" s="1"/>
  <c r="AG45" i="14" s="1"/>
  <c r="AH45" i="14" s="1"/>
  <c r="AI45" i="14" s="1"/>
  <c r="AJ45" i="14" s="1"/>
  <c r="AK45" i="14" s="1"/>
  <c r="AL45" i="14" s="1"/>
  <c r="AM45" i="14" s="1"/>
  <c r="AN45" i="14" s="1"/>
  <c r="AO45" i="14" s="1"/>
  <c r="AP45" i="14" s="1"/>
  <c r="AQ45" i="14" s="1"/>
  <c r="AR45" i="14" s="1"/>
  <c r="AS45" i="14" s="1"/>
  <c r="AT45" i="14" s="1"/>
  <c r="AU45" i="14" s="1"/>
  <c r="AV45" i="14" s="1"/>
  <c r="N48" i="14"/>
  <c r="Y31" i="14"/>
  <c r="Z31" i="14" s="1"/>
  <c r="AA31" i="14" s="1"/>
  <c r="O17" i="14"/>
  <c r="AE170" i="4"/>
  <c r="AF153" i="4"/>
  <c r="AI18" i="7"/>
  <c r="AS9" i="7"/>
  <c r="AS9" i="4"/>
  <c r="AO12" i="4"/>
  <c r="AE27" i="4"/>
  <c r="AR9" i="4"/>
  <c r="AE170" i="7"/>
  <c r="AF153" i="7"/>
  <c r="AE24" i="7"/>
  <c r="AQ9" i="4"/>
  <c r="AM15" i="4"/>
  <c r="AC30" i="4"/>
  <c r="S184" i="4"/>
  <c r="S180" i="4"/>
  <c r="S182" i="4"/>
  <c r="AE169" i="7"/>
  <c r="AF152" i="7"/>
  <c r="AQ9" i="7"/>
  <c r="Y36" i="7"/>
  <c r="Z40" i="4"/>
  <c r="AF40" i="4" s="1"/>
  <c r="AL40" i="4" s="1"/>
  <c r="AR40" i="4" s="1"/>
  <c r="AX40" i="4" s="1"/>
  <c r="U43" i="4"/>
  <c r="Y40" i="4"/>
  <c r="AE40" i="4" s="1"/>
  <c r="AK40" i="4" s="1"/>
  <c r="AQ40" i="4" s="1"/>
  <c r="AW40" i="4" s="1"/>
  <c r="BC40" i="4" s="1"/>
  <c r="X40" i="4"/>
  <c r="AD40" i="4" s="1"/>
  <c r="AJ40" i="4" s="1"/>
  <c r="AP40" i="4" s="1"/>
  <c r="AV40" i="4" s="1"/>
  <c r="BB40" i="4" s="1"/>
  <c r="U40" i="4"/>
  <c r="AA40" i="4" s="1"/>
  <c r="AG40" i="4" s="1"/>
  <c r="AM40" i="4" s="1"/>
  <c r="AS40" i="4" s="1"/>
  <c r="AY40" i="4" s="1"/>
  <c r="W40" i="4"/>
  <c r="AC40" i="4" s="1"/>
  <c r="AI40" i="4" s="1"/>
  <c r="AO40" i="4" s="1"/>
  <c r="AU40" i="4" s="1"/>
  <c r="BA40" i="4" s="1"/>
  <c r="V40" i="4"/>
  <c r="AB40" i="4" s="1"/>
  <c r="AH40" i="4" s="1"/>
  <c r="AN40" i="4" s="1"/>
  <c r="AT40" i="4" s="1"/>
  <c r="AZ40" i="4" s="1"/>
  <c r="AK15" i="4"/>
  <c r="S180" i="7"/>
  <c r="S184" i="7"/>
  <c r="V9" i="2"/>
  <c r="U64" i="2"/>
  <c r="AK18" i="4"/>
  <c r="W36" i="7"/>
  <c r="T119" i="7"/>
  <c r="T176" i="7" s="1"/>
  <c r="AK18" i="7"/>
  <c r="Y36" i="4"/>
  <c r="AG24" i="4"/>
  <c r="AS129" i="7"/>
  <c r="AI21" i="7"/>
  <c r="AO12" i="7"/>
  <c r="AA33" i="7"/>
  <c r="AE169" i="4"/>
  <c r="AF152" i="4"/>
  <c r="AK15" i="7"/>
  <c r="AO9" i="7"/>
  <c r="AD41" i="4"/>
  <c r="AP41" i="4" s="1"/>
  <c r="BB41" i="4" s="1"/>
  <c r="V41" i="4"/>
  <c r="AH41" i="4" s="1"/>
  <c r="AT41" i="4" s="1"/>
  <c r="AC41" i="4"/>
  <c r="AO41" i="4" s="1"/>
  <c r="BA41" i="4" s="1"/>
  <c r="U41" i="4"/>
  <c r="AG41" i="4" s="1"/>
  <c r="AS41" i="4" s="1"/>
  <c r="AB41" i="4"/>
  <c r="AN41" i="4" s="1"/>
  <c r="AZ41" i="4" s="1"/>
  <c r="U44" i="4"/>
  <c r="Y41" i="4"/>
  <c r="AK41" i="4" s="1"/>
  <c r="AW41" i="4" s="1"/>
  <c r="Z41" i="4"/>
  <c r="AL41" i="4" s="1"/>
  <c r="AX41" i="4" s="1"/>
  <c r="X41" i="4"/>
  <c r="AJ41" i="4" s="1"/>
  <c r="AV41" i="4" s="1"/>
  <c r="W41" i="4"/>
  <c r="AI41" i="4" s="1"/>
  <c r="AU41" i="4" s="1"/>
  <c r="AE41" i="4"/>
  <c r="AQ41" i="4" s="1"/>
  <c r="BC41" i="4" s="1"/>
  <c r="AF41" i="4"/>
  <c r="AR41" i="4" s="1"/>
  <c r="AA41" i="4"/>
  <c r="AM41" i="4" s="1"/>
  <c r="AY41" i="4" s="1"/>
  <c r="T119" i="4"/>
  <c r="T176" i="4" s="1"/>
  <c r="AG24" i="7"/>
  <c r="X36" i="4"/>
  <c r="AA36" i="4" s="1"/>
  <c r="AD36" i="4" s="1"/>
  <c r="AG36" i="4" s="1"/>
  <c r="AJ36" i="4" s="1"/>
  <c r="AM36" i="4" s="1"/>
  <c r="AP36" i="4" s="1"/>
  <c r="AS36" i="4" s="1"/>
  <c r="AV36" i="4" s="1"/>
  <c r="AY36" i="4" s="1"/>
  <c r="BB36" i="4" s="1"/>
  <c r="AC27" i="7"/>
  <c r="R166" i="7"/>
  <c r="R186" i="7" s="1"/>
  <c r="AE27" i="7"/>
  <c r="AR135" i="7"/>
  <c r="AC41" i="7"/>
  <c r="AO41" i="7" s="1"/>
  <c r="BA41" i="7" s="1"/>
  <c r="U41" i="7"/>
  <c r="AG41" i="7" s="1"/>
  <c r="AS41" i="7" s="1"/>
  <c r="AB41" i="7"/>
  <c r="AN41" i="7" s="1"/>
  <c r="AZ41" i="7" s="1"/>
  <c r="AA41" i="7"/>
  <c r="AM41" i="7" s="1"/>
  <c r="AY41" i="7" s="1"/>
  <c r="U44" i="7"/>
  <c r="Y41" i="7"/>
  <c r="AK41" i="7" s="1"/>
  <c r="AW41" i="7" s="1"/>
  <c r="AF41" i="7"/>
  <c r="AR41" i="7" s="1"/>
  <c r="AE41" i="7"/>
  <c r="AQ41" i="7" s="1"/>
  <c r="BC41" i="7" s="1"/>
  <c r="AD41" i="7"/>
  <c r="AP41" i="7" s="1"/>
  <c r="BB41" i="7" s="1"/>
  <c r="Z41" i="7"/>
  <c r="AL41" i="7" s="1"/>
  <c r="AX41" i="7" s="1"/>
  <c r="X41" i="7"/>
  <c r="AJ41" i="7" s="1"/>
  <c r="AV41" i="7" s="1"/>
  <c r="W41" i="7"/>
  <c r="AI41" i="7" s="1"/>
  <c r="AU41" i="7" s="1"/>
  <c r="V41" i="7"/>
  <c r="AH41" i="7" s="1"/>
  <c r="AT41" i="7" s="1"/>
  <c r="T125" i="7"/>
  <c r="T121" i="7"/>
  <c r="U39" i="7"/>
  <c r="X39" i="7" s="1"/>
  <c r="AA39" i="7" s="1"/>
  <c r="AD39" i="7" s="1"/>
  <c r="AG39" i="7" s="1"/>
  <c r="AJ39" i="7" s="1"/>
  <c r="AM39" i="7" s="1"/>
  <c r="AP39" i="7" s="1"/>
  <c r="AS39" i="7" s="1"/>
  <c r="AV39" i="7" s="1"/>
  <c r="AY39" i="7" s="1"/>
  <c r="BB39" i="7" s="1"/>
  <c r="U42" i="7"/>
  <c r="W39" i="7"/>
  <c r="V39" i="7"/>
  <c r="Y39" i="7" s="1"/>
  <c r="AB39" i="7" s="1"/>
  <c r="AE39" i="7" s="1"/>
  <c r="AH39" i="7" s="1"/>
  <c r="AK39" i="7" s="1"/>
  <c r="AN39" i="7" s="1"/>
  <c r="AQ39" i="7" s="1"/>
  <c r="AT39" i="7" s="1"/>
  <c r="AW39" i="7" s="1"/>
  <c r="AZ39" i="7" s="1"/>
  <c r="BC39" i="7" s="1"/>
  <c r="T123" i="7"/>
  <c r="AA33" i="4"/>
  <c r="AM15" i="7"/>
  <c r="V39" i="4"/>
  <c r="T121" i="4"/>
  <c r="U39" i="4"/>
  <c r="X39" i="4" s="1"/>
  <c r="AA39" i="4" s="1"/>
  <c r="AD39" i="4" s="1"/>
  <c r="AG39" i="4" s="1"/>
  <c r="AJ39" i="4" s="1"/>
  <c r="AM39" i="4" s="1"/>
  <c r="AP39" i="4" s="1"/>
  <c r="AS39" i="4" s="1"/>
  <c r="AV39" i="4" s="1"/>
  <c r="AY39" i="4" s="1"/>
  <c r="BB39" i="4" s="1"/>
  <c r="U42" i="4"/>
  <c r="T125" i="4"/>
  <c r="W39" i="4"/>
  <c r="T123" i="4"/>
  <c r="AA43" i="7"/>
  <c r="AG43" i="7" s="1"/>
  <c r="AM43" i="7" s="1"/>
  <c r="AS43" i="7" s="1"/>
  <c r="AY43" i="7" s="1"/>
  <c r="Y43" i="7"/>
  <c r="AE43" i="7" s="1"/>
  <c r="AK43" i="7" s="1"/>
  <c r="AQ43" i="7" s="1"/>
  <c r="AW43" i="7" s="1"/>
  <c r="BC43" i="7" s="1"/>
  <c r="X43" i="7"/>
  <c r="AD43" i="7" s="1"/>
  <c r="AJ43" i="7" s="1"/>
  <c r="AP43" i="7" s="1"/>
  <c r="AV43" i="7" s="1"/>
  <c r="BB43" i="7" s="1"/>
  <c r="W43" i="7"/>
  <c r="AC43" i="7" s="1"/>
  <c r="AI43" i="7" s="1"/>
  <c r="AO43" i="7" s="1"/>
  <c r="AU43" i="7" s="1"/>
  <c r="BA43" i="7" s="1"/>
  <c r="V43" i="7"/>
  <c r="AB43" i="7" s="1"/>
  <c r="AH43" i="7" s="1"/>
  <c r="AN43" i="7" s="1"/>
  <c r="AT43" i="7" s="1"/>
  <c r="AZ43" i="7" s="1"/>
  <c r="Z43" i="7"/>
  <c r="AF43" i="7" s="1"/>
  <c r="AL43" i="7" s="1"/>
  <c r="AR43" i="7" s="1"/>
  <c r="AX43" i="7" s="1"/>
  <c r="BD43" i="7" s="1"/>
  <c r="V46" i="7"/>
  <c r="S175" i="7"/>
  <c r="S178" i="7"/>
  <c r="S174" i="7"/>
  <c r="S178" i="4"/>
  <c r="S174" i="4"/>
  <c r="S175" i="4"/>
  <c r="AC30" i="7"/>
  <c r="AI21" i="4"/>
  <c r="K209" i="14" l="1"/>
  <c r="K136" i="14"/>
  <c r="L134" i="14"/>
  <c r="L138" i="14"/>
  <c r="L203" i="14" s="1"/>
  <c r="K205" i="14"/>
  <c r="AG143" i="14"/>
  <c r="K203" i="14"/>
  <c r="K207" i="14"/>
  <c r="M191" i="14"/>
  <c r="N127" i="14"/>
  <c r="AM38" i="14"/>
  <c r="AN38" i="14" s="1"/>
  <c r="AO38" i="14" s="1"/>
  <c r="AP38" i="14" s="1"/>
  <c r="AQ38" i="14" s="1"/>
  <c r="AR38" i="14" s="1"/>
  <c r="AS38" i="14" s="1"/>
  <c r="AT38" i="14" s="1"/>
  <c r="AD47" i="14"/>
  <c r="AE47" i="14" s="1"/>
  <c r="AF47" i="14" s="1"/>
  <c r="P17" i="14"/>
  <c r="AK41" i="14"/>
  <c r="AL41" i="14" s="1"/>
  <c r="AM41" i="14" s="1"/>
  <c r="AB31" i="14"/>
  <c r="AC31" i="14" s="1"/>
  <c r="AD31" i="14" s="1"/>
  <c r="AE31" i="14" s="1"/>
  <c r="AF31" i="14" s="1"/>
  <c r="AG31" i="14" s="1"/>
  <c r="AH31" i="14" s="1"/>
  <c r="AI31" i="14" s="1"/>
  <c r="AJ31" i="14" s="1"/>
  <c r="AK31" i="14" s="1"/>
  <c r="AL31" i="14" s="1"/>
  <c r="AM31" i="14" s="1"/>
  <c r="AN31" i="14" s="1"/>
  <c r="AO31" i="14" s="1"/>
  <c r="AP31" i="14" s="1"/>
  <c r="AQ31" i="14" s="1"/>
  <c r="AR31" i="14" s="1"/>
  <c r="O40" i="14"/>
  <c r="O48" i="14"/>
  <c r="P48" i="14" s="1"/>
  <c r="Q48" i="14" s="1"/>
  <c r="R48" i="14" s="1"/>
  <c r="S48" i="14" s="1"/>
  <c r="T48" i="14" s="1"/>
  <c r="U48" i="14" s="1"/>
  <c r="V48" i="14" s="1"/>
  <c r="W48" i="14" s="1"/>
  <c r="X48" i="14" s="1"/>
  <c r="Y48" i="14" s="1"/>
  <c r="Z48" i="14" s="1"/>
  <c r="AA48" i="14" s="1"/>
  <c r="AB48" i="14" s="1"/>
  <c r="AC48" i="14" s="1"/>
  <c r="AD48" i="14" s="1"/>
  <c r="AE48" i="14" s="1"/>
  <c r="AF48" i="14" s="1"/>
  <c r="AG48" i="14" s="1"/>
  <c r="AH48" i="14" s="1"/>
  <c r="AI48" i="14" s="1"/>
  <c r="AJ48" i="14" s="1"/>
  <c r="AK48" i="14" s="1"/>
  <c r="AL48" i="14" s="1"/>
  <c r="AM48" i="14" s="1"/>
  <c r="AN48" i="14" s="1"/>
  <c r="AO48" i="14" s="1"/>
  <c r="AP48" i="14" s="1"/>
  <c r="AQ48" i="14" s="1"/>
  <c r="AR48" i="14" s="1"/>
  <c r="AS48" i="14" s="1"/>
  <c r="AT48" i="14" s="1"/>
  <c r="AU48" i="14" s="1"/>
  <c r="AV48" i="14" s="1"/>
  <c r="AW48" i="14" s="1"/>
  <c r="O51" i="14"/>
  <c r="Q16" i="14"/>
  <c r="M190" i="14"/>
  <c r="O46" i="14"/>
  <c r="P46" i="14" s="1"/>
  <c r="Q46" i="14" s="1"/>
  <c r="O49" i="14"/>
  <c r="M196" i="14"/>
  <c r="M195" i="14"/>
  <c r="P50" i="14"/>
  <c r="Q50" i="14" s="1"/>
  <c r="R50" i="14" s="1"/>
  <c r="S50" i="14" s="1"/>
  <c r="T50" i="14" s="1"/>
  <c r="U50" i="14" s="1"/>
  <c r="V50" i="14" s="1"/>
  <c r="W50" i="14" s="1"/>
  <c r="X50" i="14" s="1"/>
  <c r="Y50" i="14" s="1"/>
  <c r="Z50" i="14" s="1"/>
  <c r="AA50" i="14" s="1"/>
  <c r="AB50" i="14" s="1"/>
  <c r="AC50" i="14" s="1"/>
  <c r="AD50" i="14" s="1"/>
  <c r="P53" i="14"/>
  <c r="N132" i="14"/>
  <c r="N129" i="14"/>
  <c r="N163" i="14" s="1"/>
  <c r="AA28" i="14"/>
  <c r="AB28" i="14" s="1"/>
  <c r="AC28" i="14" s="1"/>
  <c r="AD28" i="14" s="1"/>
  <c r="AE28" i="14" s="1"/>
  <c r="AF28" i="14" s="1"/>
  <c r="AG28" i="14" s="1"/>
  <c r="AH28" i="14" s="1"/>
  <c r="AI28" i="14" s="1"/>
  <c r="AJ28" i="14" s="1"/>
  <c r="AK28" i="14" s="1"/>
  <c r="AL28" i="14" s="1"/>
  <c r="AM28" i="14" s="1"/>
  <c r="AN28" i="14" s="1"/>
  <c r="AO28" i="14" s="1"/>
  <c r="AP28" i="14" s="1"/>
  <c r="AQ28" i="14" s="1"/>
  <c r="Z39" i="4"/>
  <c r="T178" i="7"/>
  <c r="T174" i="7"/>
  <c r="T166" i="7" s="1"/>
  <c r="T175" i="7"/>
  <c r="V47" i="4"/>
  <c r="Z44" i="4"/>
  <c r="AL44" i="4" s="1"/>
  <c r="AX44" i="4" s="1"/>
  <c r="AG44" i="4"/>
  <c r="AS44" i="4" s="1"/>
  <c r="Y44" i="4"/>
  <c r="AK44" i="4" s="1"/>
  <c r="AW44" i="4" s="1"/>
  <c r="AF44" i="4"/>
  <c r="AR44" i="4" s="1"/>
  <c r="BD44" i="4" s="1"/>
  <c r="X44" i="4"/>
  <c r="AJ44" i="4" s="1"/>
  <c r="AV44" i="4" s="1"/>
  <c r="AC44" i="4"/>
  <c r="AO44" i="4" s="1"/>
  <c r="BA44" i="4" s="1"/>
  <c r="AD44" i="4"/>
  <c r="AP44" i="4" s="1"/>
  <c r="BB44" i="4" s="1"/>
  <c r="AB44" i="4"/>
  <c r="AN44" i="4" s="1"/>
  <c r="AZ44" i="4" s="1"/>
  <c r="AA44" i="4"/>
  <c r="AM44" i="4" s="1"/>
  <c r="AY44" i="4" s="1"/>
  <c r="W44" i="4"/>
  <c r="AI44" i="4" s="1"/>
  <c r="AU44" i="4" s="1"/>
  <c r="V44" i="4"/>
  <c r="AH44" i="4" s="1"/>
  <c r="AT44" i="4" s="1"/>
  <c r="AE44" i="4"/>
  <c r="AQ44" i="4" s="1"/>
  <c r="BC44" i="4" s="1"/>
  <c r="AB36" i="4"/>
  <c r="AF30" i="4"/>
  <c r="AP15" i="7"/>
  <c r="S166" i="4"/>
  <c r="S186" i="4" s="1"/>
  <c r="AN15" i="7"/>
  <c r="AF169" i="7"/>
  <c r="AG152" i="7"/>
  <c r="AR12" i="4"/>
  <c r="U121" i="4"/>
  <c r="V45" i="4"/>
  <c r="X42" i="4"/>
  <c r="V42" i="4"/>
  <c r="Y42" i="4" s="1"/>
  <c r="AB42" i="4" s="1"/>
  <c r="AE42" i="4" s="1"/>
  <c r="AH42" i="4" s="1"/>
  <c r="AK42" i="4" s="1"/>
  <c r="AN42" i="4" s="1"/>
  <c r="AQ42" i="4" s="1"/>
  <c r="AT42" i="4" s="1"/>
  <c r="AW42" i="4" s="1"/>
  <c r="AZ42" i="4" s="1"/>
  <c r="BC42" i="4" s="1"/>
  <c r="U125" i="4"/>
  <c r="W42" i="4"/>
  <c r="Z42" i="4" s="1"/>
  <c r="AC42" i="4" s="1"/>
  <c r="AF42" i="4" s="1"/>
  <c r="AI42" i="4" s="1"/>
  <c r="AL42" i="4" s="1"/>
  <c r="AO42" i="4" s="1"/>
  <c r="AR42" i="4" s="1"/>
  <c r="AU42" i="4" s="1"/>
  <c r="AX42" i="4" s="1"/>
  <c r="BA42" i="4" s="1"/>
  <c r="BD42" i="4" s="1"/>
  <c r="U123" i="4"/>
  <c r="AG153" i="4"/>
  <c r="AF170" i="4"/>
  <c r="AS135" i="7"/>
  <c r="AJ24" i="4"/>
  <c r="AB36" i="7"/>
  <c r="AH24" i="7"/>
  <c r="AH27" i="4"/>
  <c r="T184" i="7"/>
  <c r="T186" i="7" s="1"/>
  <c r="T180" i="7"/>
  <c r="T178" i="4"/>
  <c r="T174" i="4"/>
  <c r="T175" i="4"/>
  <c r="AH27" i="7"/>
  <c r="AF27" i="7"/>
  <c r="AR12" i="7"/>
  <c r="AN15" i="4"/>
  <c r="AF170" i="7"/>
  <c r="AG153" i="7"/>
  <c r="Y39" i="4"/>
  <c r="AB39" i="4" s="1"/>
  <c r="AE39" i="4" s="1"/>
  <c r="AH39" i="4" s="1"/>
  <c r="AK39" i="4" s="1"/>
  <c r="AN39" i="4" s="1"/>
  <c r="AQ39" i="4" s="1"/>
  <c r="AT39" i="4" s="1"/>
  <c r="AW39" i="4" s="1"/>
  <c r="AZ39" i="4" s="1"/>
  <c r="BC39" i="4" s="1"/>
  <c r="Z39" i="7"/>
  <c r="AL21" i="7"/>
  <c r="AN18" i="4"/>
  <c r="AF30" i="7"/>
  <c r="AP15" i="4"/>
  <c r="AL21" i="4"/>
  <c r="S166" i="7"/>
  <c r="S186" i="7" s="1"/>
  <c r="W49" i="7"/>
  <c r="AA46" i="7"/>
  <c r="AG46" i="7" s="1"/>
  <c r="AM46" i="7" s="1"/>
  <c r="AS46" i="7" s="1"/>
  <c r="AY46" i="7" s="1"/>
  <c r="BE46" i="7" s="1"/>
  <c r="Y46" i="7"/>
  <c r="AE46" i="7" s="1"/>
  <c r="AK46" i="7" s="1"/>
  <c r="AQ46" i="7" s="1"/>
  <c r="AW46" i="7" s="1"/>
  <c r="BC46" i="7" s="1"/>
  <c r="X46" i="7"/>
  <c r="AD46" i="7" s="1"/>
  <c r="AJ46" i="7" s="1"/>
  <c r="AP46" i="7" s="1"/>
  <c r="AV46" i="7" s="1"/>
  <c r="BB46" i="7" s="1"/>
  <c r="AB46" i="7"/>
  <c r="AH46" i="7" s="1"/>
  <c r="AN46" i="7" s="1"/>
  <c r="AT46" i="7" s="1"/>
  <c r="AZ46" i="7" s="1"/>
  <c r="Z46" i="7"/>
  <c r="AF46" i="7" s="1"/>
  <c r="AL46" i="7" s="1"/>
  <c r="AR46" i="7" s="1"/>
  <c r="AX46" i="7" s="1"/>
  <c r="BD46" i="7" s="1"/>
  <c r="W46" i="7"/>
  <c r="AC46" i="7" s="1"/>
  <c r="AI46" i="7" s="1"/>
  <c r="AO46" i="7" s="1"/>
  <c r="AU46" i="7" s="1"/>
  <c r="BA46" i="7" s="1"/>
  <c r="U121" i="7"/>
  <c r="U125" i="7"/>
  <c r="X42" i="7"/>
  <c r="W42" i="7"/>
  <c r="Z42" i="7" s="1"/>
  <c r="AC42" i="7" s="1"/>
  <c r="AF42" i="7" s="1"/>
  <c r="AI42" i="7" s="1"/>
  <c r="AL42" i="7" s="1"/>
  <c r="AO42" i="7" s="1"/>
  <c r="AR42" i="7" s="1"/>
  <c r="AU42" i="7" s="1"/>
  <c r="AX42" i="7" s="1"/>
  <c r="BA42" i="7" s="1"/>
  <c r="BD42" i="7" s="1"/>
  <c r="V45" i="7"/>
  <c r="V42" i="7"/>
  <c r="Y42" i="7" s="1"/>
  <c r="AB42" i="7" s="1"/>
  <c r="AE42" i="7" s="1"/>
  <c r="AH42" i="7" s="1"/>
  <c r="AK42" i="7" s="1"/>
  <c r="AN42" i="7" s="1"/>
  <c r="AQ42" i="7" s="1"/>
  <c r="AT42" i="7" s="1"/>
  <c r="AW42" i="7" s="1"/>
  <c r="AZ42" i="7" s="1"/>
  <c r="BC42" i="7" s="1"/>
  <c r="U123" i="7"/>
  <c r="U119" i="4"/>
  <c r="U176" i="4" s="1"/>
  <c r="AR9" i="7"/>
  <c r="AF169" i="4"/>
  <c r="AG152" i="4"/>
  <c r="Z36" i="7"/>
  <c r="V43" i="4"/>
  <c r="AB43" i="4" s="1"/>
  <c r="AH43" i="4" s="1"/>
  <c r="AN43" i="4" s="1"/>
  <c r="AT43" i="4" s="1"/>
  <c r="AZ43" i="4" s="1"/>
  <c r="Y43" i="4"/>
  <c r="AE43" i="4" s="1"/>
  <c r="AK43" i="4" s="1"/>
  <c r="AQ43" i="4" s="1"/>
  <c r="AW43" i="4" s="1"/>
  <c r="BC43" i="4" s="1"/>
  <c r="V46" i="4"/>
  <c r="V119" i="4" s="1"/>
  <c r="V176" i="4" s="1"/>
  <c r="AA43" i="4"/>
  <c r="AG43" i="4" s="1"/>
  <c r="AM43" i="4" s="1"/>
  <c r="AS43" i="4" s="1"/>
  <c r="AY43" i="4" s="1"/>
  <c r="Z43" i="4"/>
  <c r="AF43" i="4" s="1"/>
  <c r="AL43" i="4" s="1"/>
  <c r="AR43" i="4" s="1"/>
  <c r="AX43" i="4" s="1"/>
  <c r="BD43" i="4" s="1"/>
  <c r="W43" i="4"/>
  <c r="AC43" i="4" s="1"/>
  <c r="AI43" i="4" s="1"/>
  <c r="AO43" i="4" s="1"/>
  <c r="AU43" i="4" s="1"/>
  <c r="BA43" i="4" s="1"/>
  <c r="X43" i="4"/>
  <c r="AD43" i="4" s="1"/>
  <c r="AJ43" i="4" s="1"/>
  <c r="AP43" i="4" s="1"/>
  <c r="AV43" i="4" s="1"/>
  <c r="BB43" i="4" s="1"/>
  <c r="AL18" i="7"/>
  <c r="AD33" i="4"/>
  <c r="AG44" i="7"/>
  <c r="AS44" i="7" s="1"/>
  <c r="Y44" i="7"/>
  <c r="AK44" i="7" s="1"/>
  <c r="AW44" i="7" s="1"/>
  <c r="AF44" i="7"/>
  <c r="AR44" i="7" s="1"/>
  <c r="BD44" i="7" s="1"/>
  <c r="X44" i="7"/>
  <c r="AJ44" i="7" s="1"/>
  <c r="AV44" i="7" s="1"/>
  <c r="AE44" i="7"/>
  <c r="AQ44" i="7" s="1"/>
  <c r="BC44" i="7" s="1"/>
  <c r="W44" i="7"/>
  <c r="AI44" i="7" s="1"/>
  <c r="AU44" i="7" s="1"/>
  <c r="AC44" i="7"/>
  <c r="AO44" i="7" s="1"/>
  <c r="BA44" i="7" s="1"/>
  <c r="V47" i="7"/>
  <c r="AB44" i="7"/>
  <c r="AN44" i="7" s="1"/>
  <c r="AZ44" i="7" s="1"/>
  <c r="AA44" i="7"/>
  <c r="AM44" i="7" s="1"/>
  <c r="AY44" i="7" s="1"/>
  <c r="Z44" i="7"/>
  <c r="AL44" i="7" s="1"/>
  <c r="AX44" i="7" s="1"/>
  <c r="AD44" i="7"/>
  <c r="AP44" i="7" s="1"/>
  <c r="BB44" i="7" s="1"/>
  <c r="V44" i="7"/>
  <c r="AH44" i="7" s="1"/>
  <c r="AT44" i="7" s="1"/>
  <c r="U119" i="7"/>
  <c r="U176" i="7" s="1"/>
  <c r="T182" i="4"/>
  <c r="T180" i="4"/>
  <c r="T184" i="4"/>
  <c r="AJ24" i="7"/>
  <c r="AD33" i="7"/>
  <c r="AN18" i="7"/>
  <c r="V64" i="2"/>
  <c r="W9" i="2"/>
  <c r="L205" i="14" l="1"/>
  <c r="L207" i="14"/>
  <c r="L209" i="14"/>
  <c r="L136" i="14"/>
  <c r="M134" i="14"/>
  <c r="AH143" i="14"/>
  <c r="O129" i="14"/>
  <c r="O163" i="14" s="1"/>
  <c r="O127" i="14"/>
  <c r="AN41" i="14"/>
  <c r="AO41" i="14" s="1"/>
  <c r="AP41" i="14" s="1"/>
  <c r="AQ41" i="14" s="1"/>
  <c r="AR41" i="14" s="1"/>
  <c r="AS41" i="14" s="1"/>
  <c r="AT41" i="14" s="1"/>
  <c r="AU41" i="14" s="1"/>
  <c r="Q17" i="14"/>
  <c r="AE50" i="14"/>
  <c r="AF50" i="14" s="1"/>
  <c r="AG50" i="14" s="1"/>
  <c r="AG47" i="14"/>
  <c r="AH47" i="14" s="1"/>
  <c r="AI47" i="14" s="1"/>
  <c r="M138" i="14"/>
  <c r="N190" i="14"/>
  <c r="N191" i="14"/>
  <c r="Q53" i="14"/>
  <c r="R53" i="14" s="1"/>
  <c r="S53" i="14" s="1"/>
  <c r="T53" i="14" s="1"/>
  <c r="U53" i="14" s="1"/>
  <c r="V53" i="14" s="1"/>
  <c r="W53" i="14" s="1"/>
  <c r="X53" i="14" s="1"/>
  <c r="Y53" i="14" s="1"/>
  <c r="Z53" i="14" s="1"/>
  <c r="AA53" i="14" s="1"/>
  <c r="AB53" i="14" s="1"/>
  <c r="AC53" i="14" s="1"/>
  <c r="AD53" i="14" s="1"/>
  <c r="AE53" i="14" s="1"/>
  <c r="AF53" i="14" s="1"/>
  <c r="AG53" i="14" s="1"/>
  <c r="AH53" i="14" s="1"/>
  <c r="AI53" i="14" s="1"/>
  <c r="AJ53" i="14" s="1"/>
  <c r="AK53" i="14" s="1"/>
  <c r="AL53" i="14" s="1"/>
  <c r="AM53" i="14" s="1"/>
  <c r="AN53" i="14" s="1"/>
  <c r="AO53" i="14" s="1"/>
  <c r="AP53" i="14" s="1"/>
  <c r="AQ53" i="14" s="1"/>
  <c r="AR53" i="14" s="1"/>
  <c r="AS53" i="14" s="1"/>
  <c r="AT53" i="14" s="1"/>
  <c r="AU53" i="14" s="1"/>
  <c r="AV53" i="14" s="1"/>
  <c r="AW53" i="14" s="1"/>
  <c r="AX53" i="14" s="1"/>
  <c r="AY53" i="14" s="1"/>
  <c r="Q56" i="14"/>
  <c r="R16" i="14"/>
  <c r="P49" i="14"/>
  <c r="Q49" i="14" s="1"/>
  <c r="R49" i="14" s="1"/>
  <c r="S49" i="14" s="1"/>
  <c r="T49" i="14" s="1"/>
  <c r="U49" i="14" s="1"/>
  <c r="V49" i="14" s="1"/>
  <c r="W49" i="14" s="1"/>
  <c r="X49" i="14" s="1"/>
  <c r="Y49" i="14" s="1"/>
  <c r="Z49" i="14" s="1"/>
  <c r="AA49" i="14" s="1"/>
  <c r="AB49" i="14" s="1"/>
  <c r="AC49" i="14" s="1"/>
  <c r="AD49" i="14" s="1"/>
  <c r="AE49" i="14" s="1"/>
  <c r="AF49" i="14" s="1"/>
  <c r="AG49" i="14" s="1"/>
  <c r="AH49" i="14" s="1"/>
  <c r="AI49" i="14" s="1"/>
  <c r="AJ49" i="14" s="1"/>
  <c r="AK49" i="14" s="1"/>
  <c r="AL49" i="14" s="1"/>
  <c r="AM49" i="14" s="1"/>
  <c r="AN49" i="14" s="1"/>
  <c r="AO49" i="14" s="1"/>
  <c r="AP49" i="14" s="1"/>
  <c r="AQ49" i="14" s="1"/>
  <c r="AR49" i="14" s="1"/>
  <c r="AS49" i="14" s="1"/>
  <c r="AT49" i="14" s="1"/>
  <c r="AU49" i="14" s="1"/>
  <c r="AV49" i="14" s="1"/>
  <c r="AW49" i="14" s="1"/>
  <c r="AX49" i="14" s="1"/>
  <c r="P52" i="14"/>
  <c r="R46" i="14"/>
  <c r="S46" i="14" s="1"/>
  <c r="T46" i="14" s="1"/>
  <c r="P40" i="14"/>
  <c r="O132" i="14"/>
  <c r="P51" i="14"/>
  <c r="Q51" i="14" s="1"/>
  <c r="R51" i="14" s="1"/>
  <c r="S51" i="14" s="1"/>
  <c r="T51" i="14" s="1"/>
  <c r="U51" i="14" s="1"/>
  <c r="V51" i="14" s="1"/>
  <c r="W51" i="14" s="1"/>
  <c r="X51" i="14" s="1"/>
  <c r="Y51" i="14" s="1"/>
  <c r="Z51" i="14" s="1"/>
  <c r="AA51" i="14" s="1"/>
  <c r="AB51" i="14" s="1"/>
  <c r="AC51" i="14" s="1"/>
  <c r="AD51" i="14" s="1"/>
  <c r="AE51" i="14" s="1"/>
  <c r="AF51" i="14" s="1"/>
  <c r="AG51" i="14" s="1"/>
  <c r="AH51" i="14" s="1"/>
  <c r="AI51" i="14" s="1"/>
  <c r="AJ51" i="14" s="1"/>
  <c r="AK51" i="14" s="1"/>
  <c r="AL51" i="14" s="1"/>
  <c r="AM51" i="14" s="1"/>
  <c r="AN51" i="14" s="1"/>
  <c r="AO51" i="14" s="1"/>
  <c r="AP51" i="14" s="1"/>
  <c r="AQ51" i="14" s="1"/>
  <c r="AR51" i="14" s="1"/>
  <c r="AS51" i="14" s="1"/>
  <c r="AT51" i="14" s="1"/>
  <c r="AU51" i="14" s="1"/>
  <c r="AV51" i="14" s="1"/>
  <c r="AW51" i="14" s="1"/>
  <c r="AX51" i="14" s="1"/>
  <c r="P54" i="14"/>
  <c r="N196" i="14"/>
  <c r="N195" i="14"/>
  <c r="AO21" i="4"/>
  <c r="AH152" i="4"/>
  <c r="AG169" i="4"/>
  <c r="AH153" i="7"/>
  <c r="AG170" i="7"/>
  <c r="V125" i="4"/>
  <c r="Y45" i="4"/>
  <c r="V121" i="4"/>
  <c r="X45" i="4"/>
  <c r="AA45" i="4" s="1"/>
  <c r="AD45" i="4" s="1"/>
  <c r="AG45" i="4" s="1"/>
  <c r="AJ45" i="4" s="1"/>
  <c r="AM45" i="4" s="1"/>
  <c r="AP45" i="4" s="1"/>
  <c r="AS45" i="4" s="1"/>
  <c r="AV45" i="4" s="1"/>
  <c r="AY45" i="4" s="1"/>
  <c r="BB45" i="4" s="1"/>
  <c r="BE45" i="4" s="1"/>
  <c r="W45" i="4"/>
  <c r="Z45" i="4" s="1"/>
  <c r="AC45" i="4" s="1"/>
  <c r="AF45" i="4" s="1"/>
  <c r="AI45" i="4" s="1"/>
  <c r="AL45" i="4" s="1"/>
  <c r="AO45" i="4" s="1"/>
  <c r="AR45" i="4" s="1"/>
  <c r="AU45" i="4" s="1"/>
  <c r="AX45" i="4" s="1"/>
  <c r="BA45" i="4" s="1"/>
  <c r="BD45" i="4" s="1"/>
  <c r="W48" i="4"/>
  <c r="V123" i="4"/>
  <c r="AS15" i="4"/>
  <c r="AC39" i="7"/>
  <c r="AQ15" i="4"/>
  <c r="AI27" i="7"/>
  <c r="U178" i="4"/>
  <c r="U174" i="4"/>
  <c r="U166" i="4" s="1"/>
  <c r="U175" i="4"/>
  <c r="U175" i="7"/>
  <c r="U178" i="7"/>
  <c r="U174" i="7"/>
  <c r="AO21" i="7"/>
  <c r="AM24" i="7"/>
  <c r="AG33" i="4"/>
  <c r="V125" i="7"/>
  <c r="V121" i="7"/>
  <c r="Y45" i="7"/>
  <c r="X45" i="7"/>
  <c r="AA45" i="7" s="1"/>
  <c r="AD45" i="7" s="1"/>
  <c r="AG45" i="7" s="1"/>
  <c r="AJ45" i="7" s="1"/>
  <c r="AM45" i="7" s="1"/>
  <c r="AP45" i="7" s="1"/>
  <c r="AS45" i="7" s="1"/>
  <c r="AV45" i="7" s="1"/>
  <c r="AY45" i="7" s="1"/>
  <c r="BB45" i="7" s="1"/>
  <c r="BE45" i="7" s="1"/>
  <c r="W45" i="7"/>
  <c r="W48" i="7"/>
  <c r="V123" i="7"/>
  <c r="AI30" i="7"/>
  <c r="AQ18" i="4"/>
  <c r="AE36" i="7"/>
  <c r="AE47" i="7"/>
  <c r="AQ47" i="7" s="1"/>
  <c r="BC47" i="7" s="1"/>
  <c r="W47" i="7"/>
  <c r="AI47" i="7" s="1"/>
  <c r="AU47" i="7" s="1"/>
  <c r="AC47" i="7"/>
  <c r="AO47" i="7" s="1"/>
  <c r="BA47" i="7" s="1"/>
  <c r="AB47" i="7"/>
  <c r="AN47" i="7" s="1"/>
  <c r="AZ47" i="7" s="1"/>
  <c r="W50" i="7"/>
  <c r="AD47" i="7"/>
  <c r="AP47" i="7" s="1"/>
  <c r="BB47" i="7" s="1"/>
  <c r="AA47" i="7"/>
  <c r="AM47" i="7" s="1"/>
  <c r="AY47" i="7" s="1"/>
  <c r="Z47" i="7"/>
  <c r="AL47" i="7" s="1"/>
  <c r="AX47" i="7" s="1"/>
  <c r="X47" i="7"/>
  <c r="AJ47" i="7" s="1"/>
  <c r="AV47" i="7" s="1"/>
  <c r="AH47" i="7"/>
  <c r="AT47" i="7" s="1"/>
  <c r="AG47" i="7"/>
  <c r="AS47" i="7" s="1"/>
  <c r="BE47" i="7" s="1"/>
  <c r="AF47" i="7"/>
  <c r="AR47" i="7" s="1"/>
  <c r="BD47" i="7" s="1"/>
  <c r="Y47" i="7"/>
  <c r="AK47" i="7" s="1"/>
  <c r="AW47" i="7" s="1"/>
  <c r="Z46" i="4"/>
  <c r="AF46" i="4" s="1"/>
  <c r="AL46" i="4" s="1"/>
  <c r="AR46" i="4" s="1"/>
  <c r="AX46" i="4" s="1"/>
  <c r="BD46" i="4" s="1"/>
  <c r="Y46" i="4"/>
  <c r="AE46" i="4" s="1"/>
  <c r="AK46" i="4" s="1"/>
  <c r="AQ46" i="4" s="1"/>
  <c r="AW46" i="4" s="1"/>
  <c r="BC46" i="4" s="1"/>
  <c r="X46" i="4"/>
  <c r="AD46" i="4" s="1"/>
  <c r="AJ46" i="4" s="1"/>
  <c r="AP46" i="4" s="1"/>
  <c r="AV46" i="4" s="1"/>
  <c r="BB46" i="4" s="1"/>
  <c r="W49" i="4"/>
  <c r="AA46" i="4"/>
  <c r="AG46" i="4" s="1"/>
  <c r="AM46" i="4" s="1"/>
  <c r="AS46" i="4" s="1"/>
  <c r="AY46" i="4" s="1"/>
  <c r="BE46" i="4" s="1"/>
  <c r="AB46" i="4"/>
  <c r="AH46" i="4" s="1"/>
  <c r="AN46" i="4" s="1"/>
  <c r="AT46" i="4" s="1"/>
  <c r="AZ46" i="4" s="1"/>
  <c r="W46" i="4"/>
  <c r="AC46" i="4" s="1"/>
  <c r="AI46" i="4" s="1"/>
  <c r="AO46" i="4" s="1"/>
  <c r="AU46" i="4" s="1"/>
  <c r="BA46" i="4" s="1"/>
  <c r="U180" i="7"/>
  <c r="U184" i="7"/>
  <c r="AG33" i="7"/>
  <c r="AK27" i="7"/>
  <c r="AK27" i="4"/>
  <c r="U182" i="4"/>
  <c r="U186" i="4" s="1"/>
  <c r="U184" i="4"/>
  <c r="U180" i="4"/>
  <c r="AI30" i="4"/>
  <c r="W64" i="2"/>
  <c r="X9" i="2"/>
  <c r="AO18" i="7"/>
  <c r="AA42" i="7"/>
  <c r="AG169" i="7"/>
  <c r="AH152" i="7"/>
  <c r="AQ15" i="7"/>
  <c r="AS15" i="7"/>
  <c r="AE36" i="4"/>
  <c r="AD47" i="4"/>
  <c r="AP47" i="4" s="1"/>
  <c r="BB47" i="4" s="1"/>
  <c r="AC47" i="4"/>
  <c r="AO47" i="4" s="1"/>
  <c r="BA47" i="4" s="1"/>
  <c r="AB47" i="4"/>
  <c r="AN47" i="4" s="1"/>
  <c r="AZ47" i="4" s="1"/>
  <c r="AG47" i="4"/>
  <c r="AS47" i="4" s="1"/>
  <c r="BE47" i="4" s="1"/>
  <c r="Y47" i="4"/>
  <c r="AK47" i="4" s="1"/>
  <c r="AW47" i="4" s="1"/>
  <c r="AH47" i="4"/>
  <c r="AT47" i="4" s="1"/>
  <c r="AF47" i="4"/>
  <c r="AR47" i="4" s="1"/>
  <c r="BD47" i="4" s="1"/>
  <c r="AE47" i="4"/>
  <c r="AQ47" i="4" s="1"/>
  <c r="BC47" i="4" s="1"/>
  <c r="AA47" i="4"/>
  <c r="AM47" i="4" s="1"/>
  <c r="AY47" i="4" s="1"/>
  <c r="Z47" i="4"/>
  <c r="AL47" i="4" s="1"/>
  <c r="AX47" i="4" s="1"/>
  <c r="W47" i="4"/>
  <c r="AI47" i="4" s="1"/>
  <c r="AU47" i="4" s="1"/>
  <c r="W50" i="4"/>
  <c r="X47" i="4"/>
  <c r="AJ47" i="4" s="1"/>
  <c r="AV47" i="4" s="1"/>
  <c r="T166" i="4"/>
  <c r="T186" i="4" s="1"/>
  <c r="AK24" i="7"/>
  <c r="AH153" i="4"/>
  <c r="AG170" i="4"/>
  <c r="V119" i="7"/>
  <c r="V176" i="7" s="1"/>
  <c r="AC39" i="4"/>
  <c r="AQ18" i="7"/>
  <c r="AC36" i="7"/>
  <c r="AC49" i="7"/>
  <c r="AI49" i="7" s="1"/>
  <c r="AO49" i="7" s="1"/>
  <c r="AU49" i="7" s="1"/>
  <c r="BA49" i="7" s="1"/>
  <c r="X52" i="7"/>
  <c r="AB49" i="7"/>
  <c r="AH49" i="7" s="1"/>
  <c r="AN49" i="7" s="1"/>
  <c r="AT49" i="7" s="1"/>
  <c r="AZ49" i="7" s="1"/>
  <c r="BF49" i="7" s="1"/>
  <c r="AA49" i="7"/>
  <c r="AG49" i="7" s="1"/>
  <c r="AM49" i="7" s="1"/>
  <c r="AS49" i="7" s="1"/>
  <c r="AY49" i="7" s="1"/>
  <c r="BE49" i="7" s="1"/>
  <c r="Z49" i="7"/>
  <c r="AF49" i="7" s="1"/>
  <c r="AL49" i="7" s="1"/>
  <c r="AR49" i="7" s="1"/>
  <c r="AX49" i="7" s="1"/>
  <c r="BD49" i="7" s="1"/>
  <c r="Y49" i="7"/>
  <c r="AE49" i="7" s="1"/>
  <c r="AK49" i="7" s="1"/>
  <c r="AQ49" i="7" s="1"/>
  <c r="AW49" i="7" s="1"/>
  <c r="BC49" i="7" s="1"/>
  <c r="X49" i="7"/>
  <c r="AD49" i="7" s="1"/>
  <c r="AJ49" i="7" s="1"/>
  <c r="AP49" i="7" s="1"/>
  <c r="AV49" i="7" s="1"/>
  <c r="BB49" i="7" s="1"/>
  <c r="AM24" i="4"/>
  <c r="AA42" i="4"/>
  <c r="O190" i="14" l="1"/>
  <c r="M205" i="14"/>
  <c r="M136" i="14"/>
  <c r="N134" i="14"/>
  <c r="P127" i="14"/>
  <c r="AI143" i="14"/>
  <c r="AJ47" i="14"/>
  <c r="AK47" i="14" s="1"/>
  <c r="AL47" i="14" s="1"/>
  <c r="R17" i="14"/>
  <c r="AH50" i="14"/>
  <c r="AI50" i="14" s="1"/>
  <c r="AJ50" i="14" s="1"/>
  <c r="M209" i="14"/>
  <c r="M207" i="14"/>
  <c r="M203" i="14"/>
  <c r="N138" i="14"/>
  <c r="O191" i="14"/>
  <c r="U46" i="14"/>
  <c r="V46" i="14" s="1"/>
  <c r="W46" i="14" s="1"/>
  <c r="Q54" i="14"/>
  <c r="R54" i="14" s="1"/>
  <c r="S54" i="14" s="1"/>
  <c r="T54" i="14" s="1"/>
  <c r="U54" i="14" s="1"/>
  <c r="V54" i="14" s="1"/>
  <c r="W54" i="14" s="1"/>
  <c r="X54" i="14" s="1"/>
  <c r="Y54" i="14" s="1"/>
  <c r="Z54" i="14" s="1"/>
  <c r="AA54" i="14" s="1"/>
  <c r="AB54" i="14" s="1"/>
  <c r="AC54" i="14" s="1"/>
  <c r="AD54" i="14" s="1"/>
  <c r="AE54" i="14" s="1"/>
  <c r="AF54" i="14" s="1"/>
  <c r="AG54" i="14" s="1"/>
  <c r="AH54" i="14" s="1"/>
  <c r="AI54" i="14" s="1"/>
  <c r="AJ54" i="14" s="1"/>
  <c r="AK54" i="14" s="1"/>
  <c r="AL54" i="14" s="1"/>
  <c r="AM54" i="14" s="1"/>
  <c r="AN54" i="14" s="1"/>
  <c r="AO54" i="14" s="1"/>
  <c r="AP54" i="14" s="1"/>
  <c r="AQ54" i="14" s="1"/>
  <c r="AR54" i="14" s="1"/>
  <c r="AS54" i="14" s="1"/>
  <c r="AT54" i="14" s="1"/>
  <c r="AU54" i="14" s="1"/>
  <c r="AV54" i="14" s="1"/>
  <c r="AW54" i="14" s="1"/>
  <c r="AX54" i="14" s="1"/>
  <c r="AY54" i="14" s="1"/>
  <c r="Q57" i="14"/>
  <c r="S16" i="14"/>
  <c r="Q52" i="14"/>
  <c r="R52" i="14" s="1"/>
  <c r="S52" i="14" s="1"/>
  <c r="T52" i="14" s="1"/>
  <c r="U52" i="14" s="1"/>
  <c r="V52" i="14" s="1"/>
  <c r="W52" i="14" s="1"/>
  <c r="X52" i="14" s="1"/>
  <c r="Y52" i="14" s="1"/>
  <c r="Z52" i="14" s="1"/>
  <c r="AA52" i="14" s="1"/>
  <c r="AB52" i="14" s="1"/>
  <c r="AC52" i="14" s="1"/>
  <c r="AD52" i="14" s="1"/>
  <c r="AE52" i="14" s="1"/>
  <c r="AF52" i="14" s="1"/>
  <c r="AG52" i="14" s="1"/>
  <c r="AH52" i="14" s="1"/>
  <c r="AI52" i="14" s="1"/>
  <c r="AJ52" i="14" s="1"/>
  <c r="AK52" i="14" s="1"/>
  <c r="AL52" i="14" s="1"/>
  <c r="AM52" i="14" s="1"/>
  <c r="AN52" i="14" s="1"/>
  <c r="AO52" i="14" s="1"/>
  <c r="AP52" i="14" s="1"/>
  <c r="AQ52" i="14" s="1"/>
  <c r="AR52" i="14" s="1"/>
  <c r="AS52" i="14" s="1"/>
  <c r="AT52" i="14" s="1"/>
  <c r="AU52" i="14" s="1"/>
  <c r="AV52" i="14" s="1"/>
  <c r="AW52" i="14" s="1"/>
  <c r="AX52" i="14" s="1"/>
  <c r="AY52" i="14" s="1"/>
  <c r="P129" i="14"/>
  <c r="Q55" i="14"/>
  <c r="P132" i="14"/>
  <c r="O195" i="14"/>
  <c r="O196" i="14"/>
  <c r="Q40" i="14"/>
  <c r="R56" i="14"/>
  <c r="S56" i="14" s="1"/>
  <c r="T56" i="14" s="1"/>
  <c r="U56" i="14" s="1"/>
  <c r="V56" i="14" s="1"/>
  <c r="W56" i="14" s="1"/>
  <c r="X56" i="14" s="1"/>
  <c r="Y56" i="14" s="1"/>
  <c r="Z56" i="14" s="1"/>
  <c r="AA56" i="14" s="1"/>
  <c r="AB56" i="14" s="1"/>
  <c r="AC56" i="14" s="1"/>
  <c r="R59" i="14"/>
  <c r="AF39" i="4"/>
  <c r="AI153" i="4"/>
  <c r="AJ153" i="4" s="1"/>
  <c r="AH170" i="4"/>
  <c r="AI170" i="4" s="1"/>
  <c r="AR18" i="7"/>
  <c r="X64" i="2"/>
  <c r="Y9" i="2"/>
  <c r="AT18" i="4"/>
  <c r="V178" i="7"/>
  <c r="V174" i="7"/>
  <c r="V175" i="7"/>
  <c r="V182" i="4"/>
  <c r="V184" i="4"/>
  <c r="V180" i="4"/>
  <c r="V167" i="4"/>
  <c r="AB45" i="7"/>
  <c r="AT15" i="7"/>
  <c r="AN27" i="7"/>
  <c r="Z48" i="4"/>
  <c r="W125" i="4"/>
  <c r="Y48" i="4"/>
  <c r="AB48" i="4" s="1"/>
  <c r="AE48" i="4" s="1"/>
  <c r="AH48" i="4" s="1"/>
  <c r="AK48" i="4" s="1"/>
  <c r="AN48" i="4" s="1"/>
  <c r="AQ48" i="4" s="1"/>
  <c r="AT48" i="4" s="1"/>
  <c r="AW48" i="4" s="1"/>
  <c r="AZ48" i="4" s="1"/>
  <c r="BC48" i="4" s="1"/>
  <c r="BF48" i="4" s="1"/>
  <c r="X48" i="4"/>
  <c r="AA48" i="4" s="1"/>
  <c r="AD48" i="4" s="1"/>
  <c r="AG48" i="4" s="1"/>
  <c r="AJ48" i="4" s="1"/>
  <c r="AM48" i="4" s="1"/>
  <c r="AP48" i="4" s="1"/>
  <c r="AS48" i="4" s="1"/>
  <c r="AV48" i="4" s="1"/>
  <c r="AY48" i="4" s="1"/>
  <c r="BB48" i="4" s="1"/>
  <c r="BE48" i="4" s="1"/>
  <c r="W121" i="4"/>
  <c r="X51" i="4"/>
  <c r="W123" i="4"/>
  <c r="AI152" i="4"/>
  <c r="AH169" i="4"/>
  <c r="AI169" i="4" s="1"/>
  <c r="AA52" i="7"/>
  <c r="AG52" i="7" s="1"/>
  <c r="AM52" i="7" s="1"/>
  <c r="AS52" i="7" s="1"/>
  <c r="AY52" i="7" s="1"/>
  <c r="BE52" i="7" s="1"/>
  <c r="Y52" i="7"/>
  <c r="AE52" i="7" s="1"/>
  <c r="AK52" i="7" s="1"/>
  <c r="AQ52" i="7" s="1"/>
  <c r="AW52" i="7" s="1"/>
  <c r="BC52" i="7" s="1"/>
  <c r="AC52" i="7"/>
  <c r="AI52" i="7" s="1"/>
  <c r="AO52" i="7" s="1"/>
  <c r="AU52" i="7" s="1"/>
  <c r="BA52" i="7" s="1"/>
  <c r="BG52" i="7" s="1"/>
  <c r="AB52" i="7"/>
  <c r="AH52" i="7" s="1"/>
  <c r="AN52" i="7" s="1"/>
  <c r="AT52" i="7" s="1"/>
  <c r="AZ52" i="7" s="1"/>
  <c r="BF52" i="7" s="1"/>
  <c r="Z52" i="7"/>
  <c r="AF52" i="7" s="1"/>
  <c r="AL52" i="7" s="1"/>
  <c r="AR52" i="7" s="1"/>
  <c r="AX52" i="7" s="1"/>
  <c r="BD52" i="7" s="1"/>
  <c r="AD52" i="7"/>
  <c r="AJ52" i="7" s="1"/>
  <c r="AP52" i="7" s="1"/>
  <c r="AV52" i="7" s="1"/>
  <c r="BB52" i="7" s="1"/>
  <c r="Y55" i="7"/>
  <c r="AH36" i="4"/>
  <c r="AN27" i="4"/>
  <c r="AC49" i="4"/>
  <c r="AI49" i="4" s="1"/>
  <c r="AO49" i="4" s="1"/>
  <c r="AU49" i="4" s="1"/>
  <c r="BA49" i="4" s="1"/>
  <c r="X52" i="4"/>
  <c r="AB49" i="4"/>
  <c r="AH49" i="4" s="1"/>
  <c r="AN49" i="4" s="1"/>
  <c r="AT49" i="4" s="1"/>
  <c r="AZ49" i="4" s="1"/>
  <c r="BF49" i="4" s="1"/>
  <c r="Y49" i="4"/>
  <c r="AE49" i="4" s="1"/>
  <c r="AK49" i="4" s="1"/>
  <c r="AQ49" i="4" s="1"/>
  <c r="AW49" i="4" s="1"/>
  <c r="BC49" i="4" s="1"/>
  <c r="Z49" i="4"/>
  <c r="AF49" i="4" s="1"/>
  <c r="AL49" i="4" s="1"/>
  <c r="AR49" i="4" s="1"/>
  <c r="AX49" i="4" s="1"/>
  <c r="BD49" i="4" s="1"/>
  <c r="X49" i="4"/>
  <c r="AD49" i="4" s="1"/>
  <c r="AJ49" i="4" s="1"/>
  <c r="AP49" i="4" s="1"/>
  <c r="AV49" i="4" s="1"/>
  <c r="BB49" i="4" s="1"/>
  <c r="AA49" i="4"/>
  <c r="AG49" i="4" s="1"/>
  <c r="AM49" i="4" s="1"/>
  <c r="AS49" i="4" s="1"/>
  <c r="AY49" i="4" s="1"/>
  <c r="BE49" i="4" s="1"/>
  <c r="AL30" i="7"/>
  <c r="AJ33" i="4"/>
  <c r="AR21" i="7"/>
  <c r="AL27" i="7"/>
  <c r="AT15" i="4"/>
  <c r="AH170" i="7"/>
  <c r="AI170" i="7" s="1"/>
  <c r="AI153" i="7"/>
  <c r="AJ153" i="7" s="1"/>
  <c r="AN24" i="7"/>
  <c r="AH50" i="4"/>
  <c r="AT50" i="4" s="1"/>
  <c r="BF50" i="4" s="1"/>
  <c r="Z50" i="4"/>
  <c r="AL50" i="4" s="1"/>
  <c r="AX50" i="4" s="1"/>
  <c r="AG50" i="4"/>
  <c r="AS50" i="4" s="1"/>
  <c r="BE50" i="4" s="1"/>
  <c r="Y50" i="4"/>
  <c r="AK50" i="4" s="1"/>
  <c r="AW50" i="4" s="1"/>
  <c r="AF50" i="4"/>
  <c r="AR50" i="4" s="1"/>
  <c r="BD50" i="4" s="1"/>
  <c r="X50" i="4"/>
  <c r="AJ50" i="4" s="1"/>
  <c r="AV50" i="4" s="1"/>
  <c r="AC50" i="4"/>
  <c r="AO50" i="4" s="1"/>
  <c r="BA50" i="4" s="1"/>
  <c r="X53" i="4"/>
  <c r="AI50" i="4"/>
  <c r="AU50" i="4" s="1"/>
  <c r="AE50" i="4"/>
  <c r="AQ50" i="4" s="1"/>
  <c r="BC50" i="4" s="1"/>
  <c r="AD50" i="4"/>
  <c r="AP50" i="4" s="1"/>
  <c r="BB50" i="4" s="1"/>
  <c r="AA50" i="4"/>
  <c r="AM50" i="4" s="1"/>
  <c r="AY50" i="4" s="1"/>
  <c r="AB50" i="4"/>
  <c r="AN50" i="4" s="1"/>
  <c r="AZ50" i="4" s="1"/>
  <c r="W119" i="4"/>
  <c r="W176" i="4" s="1"/>
  <c r="AI152" i="7"/>
  <c r="AH169" i="7"/>
  <c r="AI169" i="7" s="1"/>
  <c r="AD42" i="4"/>
  <c r="AD42" i="7"/>
  <c r="AL30" i="4"/>
  <c r="V184" i="7"/>
  <c r="V167" i="7"/>
  <c r="V180" i="7"/>
  <c r="U166" i="7"/>
  <c r="U186" i="7" s="1"/>
  <c r="AH36" i="7"/>
  <c r="W121" i="7"/>
  <c r="W125" i="7"/>
  <c r="Y48" i="7"/>
  <c r="AB48" i="7" s="1"/>
  <c r="AE48" i="7" s="1"/>
  <c r="AH48" i="7" s="1"/>
  <c r="AK48" i="7" s="1"/>
  <c r="AN48" i="7" s="1"/>
  <c r="AQ48" i="7" s="1"/>
  <c r="AT48" i="7" s="1"/>
  <c r="AW48" i="7" s="1"/>
  <c r="AZ48" i="7" s="1"/>
  <c r="BC48" i="7" s="1"/>
  <c r="BF48" i="7" s="1"/>
  <c r="X48" i="7"/>
  <c r="AA48" i="7" s="1"/>
  <c r="AD48" i="7" s="1"/>
  <c r="AG48" i="7" s="1"/>
  <c r="AJ48" i="7" s="1"/>
  <c r="AM48" i="7" s="1"/>
  <c r="AP48" i="7" s="1"/>
  <c r="AS48" i="7" s="1"/>
  <c r="AV48" i="7" s="1"/>
  <c r="AY48" i="7" s="1"/>
  <c r="BB48" i="7" s="1"/>
  <c r="BE48" i="7" s="1"/>
  <c r="X51" i="7"/>
  <c r="Z48" i="7"/>
  <c r="W123" i="7"/>
  <c r="AF39" i="7"/>
  <c r="V178" i="4"/>
  <c r="V174" i="4"/>
  <c r="V175" i="4"/>
  <c r="AR21" i="4"/>
  <c r="AT18" i="7"/>
  <c r="AF36" i="7"/>
  <c r="AJ33" i="7"/>
  <c r="Z45" i="7"/>
  <c r="W119" i="7"/>
  <c r="W176" i="7" s="1"/>
  <c r="AP24" i="7"/>
  <c r="AB45" i="4"/>
  <c r="AP24" i="4"/>
  <c r="AI50" i="7"/>
  <c r="AU50" i="7" s="1"/>
  <c r="AA50" i="7"/>
  <c r="AM50" i="7" s="1"/>
  <c r="AY50" i="7" s="1"/>
  <c r="AG50" i="7"/>
  <c r="AS50" i="7" s="1"/>
  <c r="BE50" i="7" s="1"/>
  <c r="Y50" i="7"/>
  <c r="AK50" i="7" s="1"/>
  <c r="AW50" i="7" s="1"/>
  <c r="AF50" i="7"/>
  <c r="AR50" i="7" s="1"/>
  <c r="BD50" i="7" s="1"/>
  <c r="X50" i="7"/>
  <c r="AJ50" i="7" s="1"/>
  <c r="AV50" i="7" s="1"/>
  <c r="AH50" i="7"/>
  <c r="AT50" i="7" s="1"/>
  <c r="BF50" i="7" s="1"/>
  <c r="AD50" i="7"/>
  <c r="AP50" i="7" s="1"/>
  <c r="BB50" i="7" s="1"/>
  <c r="Z50" i="7"/>
  <c r="AL50" i="7" s="1"/>
  <c r="AX50" i="7" s="1"/>
  <c r="X53" i="7"/>
  <c r="AE50" i="7"/>
  <c r="AQ50" i="7" s="1"/>
  <c r="BC50" i="7" s="1"/>
  <c r="AC50" i="7"/>
  <c r="AO50" i="7" s="1"/>
  <c r="BA50" i="7" s="1"/>
  <c r="AB50" i="7"/>
  <c r="AN50" i="7" s="1"/>
  <c r="AZ50" i="7" s="1"/>
  <c r="N205" i="14" l="1"/>
  <c r="N136" i="14"/>
  <c r="O134" i="14"/>
  <c r="AJ143" i="14"/>
  <c r="Q127" i="14"/>
  <c r="N203" i="14"/>
  <c r="O138" i="14"/>
  <c r="AD56" i="14"/>
  <c r="AE56" i="14" s="1"/>
  <c r="AF56" i="14" s="1"/>
  <c r="AK50" i="14"/>
  <c r="AL50" i="14" s="1"/>
  <c r="AM50" i="14" s="1"/>
  <c r="S17" i="14"/>
  <c r="AM47" i="14"/>
  <c r="AN47" i="14" s="1"/>
  <c r="AO47" i="14" s="1"/>
  <c r="AP47" i="14" s="1"/>
  <c r="AQ47" i="14" s="1"/>
  <c r="AR47" i="14" s="1"/>
  <c r="AS47" i="14" s="1"/>
  <c r="AT47" i="14" s="1"/>
  <c r="AU47" i="14" s="1"/>
  <c r="AV47" i="14" s="1"/>
  <c r="AW47" i="14" s="1"/>
  <c r="N207" i="14"/>
  <c r="N209" i="14"/>
  <c r="S59" i="14"/>
  <c r="T59" i="14" s="1"/>
  <c r="U59" i="14" s="1"/>
  <c r="V59" i="14" s="1"/>
  <c r="W59" i="14" s="1"/>
  <c r="X59" i="14" s="1"/>
  <c r="Y59" i="14" s="1"/>
  <c r="Z59" i="14" s="1"/>
  <c r="AA59" i="14" s="1"/>
  <c r="AB59" i="14" s="1"/>
  <c r="AC59" i="14" s="1"/>
  <c r="AD59" i="14" s="1"/>
  <c r="S62" i="14"/>
  <c r="P163" i="14"/>
  <c r="P191" i="14"/>
  <c r="P190" i="14"/>
  <c r="R40" i="14"/>
  <c r="T16" i="14"/>
  <c r="R57" i="14"/>
  <c r="S57" i="14" s="1"/>
  <c r="T57" i="14" s="1"/>
  <c r="U57" i="14" s="1"/>
  <c r="V57" i="14" s="1"/>
  <c r="W57" i="14" s="1"/>
  <c r="X57" i="14" s="1"/>
  <c r="Y57" i="14" s="1"/>
  <c r="Z57" i="14" s="1"/>
  <c r="AA57" i="14" s="1"/>
  <c r="AB57" i="14" s="1"/>
  <c r="AC57" i="14" s="1"/>
  <c r="AD57" i="14" s="1"/>
  <c r="AE57" i="14" s="1"/>
  <c r="AF57" i="14" s="1"/>
  <c r="AG57" i="14" s="1"/>
  <c r="AH57" i="14" s="1"/>
  <c r="AI57" i="14" s="1"/>
  <c r="AJ57" i="14" s="1"/>
  <c r="AK57" i="14" s="1"/>
  <c r="AL57" i="14" s="1"/>
  <c r="AM57" i="14" s="1"/>
  <c r="AN57" i="14" s="1"/>
  <c r="AO57" i="14" s="1"/>
  <c r="AP57" i="14" s="1"/>
  <c r="AQ57" i="14" s="1"/>
  <c r="AR57" i="14" s="1"/>
  <c r="AS57" i="14" s="1"/>
  <c r="AT57" i="14" s="1"/>
  <c r="AU57" i="14" s="1"/>
  <c r="AV57" i="14" s="1"/>
  <c r="AW57" i="14" s="1"/>
  <c r="AX57" i="14" s="1"/>
  <c r="AY57" i="14" s="1"/>
  <c r="AZ57" i="14" s="1"/>
  <c r="R60" i="14"/>
  <c r="P196" i="14"/>
  <c r="P195" i="14"/>
  <c r="R55" i="14"/>
  <c r="S55" i="14" s="1"/>
  <c r="T55" i="14" s="1"/>
  <c r="Q129" i="14"/>
  <c r="R58" i="14"/>
  <c r="Q132" i="14"/>
  <c r="X46" i="14"/>
  <c r="Y46" i="14" s="1"/>
  <c r="Z46" i="14" s="1"/>
  <c r="AC45" i="7"/>
  <c r="AM33" i="7"/>
  <c r="AI36" i="7"/>
  <c r="AC48" i="7"/>
  <c r="AK36" i="7"/>
  <c r="AG42" i="7"/>
  <c r="AQ24" i="7"/>
  <c r="AM33" i="4"/>
  <c r="X125" i="7"/>
  <c r="X121" i="7"/>
  <c r="Y54" i="7"/>
  <c r="Z51" i="7"/>
  <c r="AC51" i="7" s="1"/>
  <c r="AF51" i="7" s="1"/>
  <c r="AI51" i="7" s="1"/>
  <c r="AL51" i="7" s="1"/>
  <c r="AO51" i="7" s="1"/>
  <c r="AR51" i="7" s="1"/>
  <c r="AU51" i="7" s="1"/>
  <c r="AX51" i="7" s="1"/>
  <c r="BA51" i="7" s="1"/>
  <c r="BD51" i="7" s="1"/>
  <c r="BG51" i="7" s="1"/>
  <c r="Y51" i="7"/>
  <c r="AB51" i="7" s="1"/>
  <c r="AE51" i="7" s="1"/>
  <c r="AH51" i="7" s="1"/>
  <c r="AK51" i="7" s="1"/>
  <c r="AN51" i="7" s="1"/>
  <c r="AQ51" i="7" s="1"/>
  <c r="AT51" i="7" s="1"/>
  <c r="AW51" i="7" s="1"/>
  <c r="AZ51" i="7" s="1"/>
  <c r="BC51" i="7" s="1"/>
  <c r="BF51" i="7" s="1"/>
  <c r="AA51" i="7"/>
  <c r="X123" i="7"/>
  <c r="AO27" i="7"/>
  <c r="AQ27" i="4"/>
  <c r="AC48" i="4"/>
  <c r="AU18" i="7"/>
  <c r="AJ152" i="7"/>
  <c r="AD53" i="4"/>
  <c r="AP53" i="4" s="1"/>
  <c r="BB53" i="4" s="1"/>
  <c r="Y56" i="4"/>
  <c r="AC53" i="4"/>
  <c r="AO53" i="4" s="1"/>
  <c r="BA53" i="4" s="1"/>
  <c r="AJ53" i="4"/>
  <c r="AV53" i="4" s="1"/>
  <c r="AB53" i="4"/>
  <c r="AN53" i="4" s="1"/>
  <c r="AZ53" i="4" s="1"/>
  <c r="AG53" i="4"/>
  <c r="AS53" i="4" s="1"/>
  <c r="BE53" i="4" s="1"/>
  <c r="Y53" i="4"/>
  <c r="AK53" i="4" s="1"/>
  <c r="AW53" i="4" s="1"/>
  <c r="Z53" i="4"/>
  <c r="AL53" i="4" s="1"/>
  <c r="AX53" i="4" s="1"/>
  <c r="AI53" i="4"/>
  <c r="AU53" i="4" s="1"/>
  <c r="BG53" i="4" s="1"/>
  <c r="AH53" i="4"/>
  <c r="AT53" i="4" s="1"/>
  <c r="BF53" i="4" s="1"/>
  <c r="AE53" i="4"/>
  <c r="AQ53" i="4" s="1"/>
  <c r="BC53" i="4" s="1"/>
  <c r="AF53" i="4"/>
  <c r="AR53" i="4" s="1"/>
  <c r="BD53" i="4" s="1"/>
  <c r="AA53" i="4"/>
  <c r="AM53" i="4" s="1"/>
  <c r="AY53" i="4" s="1"/>
  <c r="X119" i="4"/>
  <c r="X176" i="4" s="1"/>
  <c r="AO30" i="7"/>
  <c r="AS24" i="4"/>
  <c r="AU21" i="4"/>
  <c r="AK153" i="7"/>
  <c r="AJ170" i="7"/>
  <c r="Z52" i="4"/>
  <c r="AF52" i="4" s="1"/>
  <c r="AL52" i="4" s="1"/>
  <c r="AR52" i="4" s="1"/>
  <c r="AX52" i="4" s="1"/>
  <c r="BD52" i="4" s="1"/>
  <c r="Y52" i="4"/>
  <c r="AE52" i="4" s="1"/>
  <c r="AK52" i="4" s="1"/>
  <c r="AQ52" i="4" s="1"/>
  <c r="AW52" i="4" s="1"/>
  <c r="BC52" i="4" s="1"/>
  <c r="Y55" i="4"/>
  <c r="AC52" i="4"/>
  <c r="AI52" i="4" s="1"/>
  <c r="AO52" i="4" s="1"/>
  <c r="AU52" i="4" s="1"/>
  <c r="BA52" i="4" s="1"/>
  <c r="BG52" i="4" s="1"/>
  <c r="AD52" i="4"/>
  <c r="AJ52" i="4" s="1"/>
  <c r="AP52" i="4" s="1"/>
  <c r="AV52" i="4" s="1"/>
  <c r="BB52" i="4" s="1"/>
  <c r="AB52" i="4"/>
  <c r="AH52" i="4" s="1"/>
  <c r="AN52" i="4" s="1"/>
  <c r="AT52" i="4" s="1"/>
  <c r="AZ52" i="4" s="1"/>
  <c r="BF52" i="4" s="1"/>
  <c r="AA52" i="4"/>
  <c r="AG52" i="4" s="1"/>
  <c r="AM52" i="4" s="1"/>
  <c r="AS52" i="4" s="1"/>
  <c r="AY52" i="4" s="1"/>
  <c r="BE52" i="4" s="1"/>
  <c r="AK36" i="4"/>
  <c r="W182" i="4"/>
  <c r="W180" i="4"/>
  <c r="W167" i="4"/>
  <c r="W184" i="4"/>
  <c r="AE55" i="7"/>
  <c r="AK55" i="7" s="1"/>
  <c r="AQ55" i="7" s="1"/>
  <c r="AW55" i="7" s="1"/>
  <c r="BC55" i="7" s="1"/>
  <c r="Z58" i="7"/>
  <c r="AC55" i="7"/>
  <c r="AI55" i="7" s="1"/>
  <c r="AO55" i="7" s="1"/>
  <c r="AU55" i="7" s="1"/>
  <c r="BA55" i="7" s="1"/>
  <c r="BG55" i="7" s="1"/>
  <c r="AB55" i="7"/>
  <c r="AH55" i="7" s="1"/>
  <c r="AN55" i="7" s="1"/>
  <c r="AT55" i="7" s="1"/>
  <c r="AZ55" i="7" s="1"/>
  <c r="BF55" i="7" s="1"/>
  <c r="AD55" i="7"/>
  <c r="AJ55" i="7" s="1"/>
  <c r="AP55" i="7" s="1"/>
  <c r="AV55" i="7" s="1"/>
  <c r="BB55" i="7" s="1"/>
  <c r="BH55" i="7" s="1"/>
  <c r="Z55" i="7"/>
  <c r="AF55" i="7" s="1"/>
  <c r="AL55" i="7" s="1"/>
  <c r="AR55" i="7" s="1"/>
  <c r="AX55" i="7" s="1"/>
  <c r="BD55" i="7" s="1"/>
  <c r="AA55" i="7"/>
  <c r="AG55" i="7" s="1"/>
  <c r="AM55" i="7" s="1"/>
  <c r="AS55" i="7" s="1"/>
  <c r="AY55" i="7" s="1"/>
  <c r="BE55" i="7" s="1"/>
  <c r="X125" i="4"/>
  <c r="X121" i="4"/>
  <c r="Y54" i="4"/>
  <c r="Y51" i="4"/>
  <c r="AB51" i="4" s="1"/>
  <c r="AE51" i="4" s="1"/>
  <c r="AH51" i="4" s="1"/>
  <c r="AK51" i="4" s="1"/>
  <c r="AN51" i="4" s="1"/>
  <c r="AQ51" i="4" s="1"/>
  <c r="AT51" i="4" s="1"/>
  <c r="AW51" i="4" s="1"/>
  <c r="AZ51" i="4" s="1"/>
  <c r="BC51" i="4" s="1"/>
  <c r="BF51" i="4" s="1"/>
  <c r="AA51" i="4"/>
  <c r="Z51" i="4"/>
  <c r="AC51" i="4" s="1"/>
  <c r="AF51" i="4" s="1"/>
  <c r="AI51" i="4" s="1"/>
  <c r="AL51" i="4" s="1"/>
  <c r="AO51" i="4" s="1"/>
  <c r="AR51" i="4" s="1"/>
  <c r="AU51" i="4" s="1"/>
  <c r="AX51" i="4" s="1"/>
  <c r="BA51" i="4" s="1"/>
  <c r="BD51" i="4" s="1"/>
  <c r="BG51" i="4" s="1"/>
  <c r="X123" i="4"/>
  <c r="AE45" i="7"/>
  <c r="AI39" i="4"/>
  <c r="W167" i="7"/>
  <c r="W184" i="7"/>
  <c r="W180" i="7"/>
  <c r="V166" i="7"/>
  <c r="V162" i="7"/>
  <c r="V128" i="7" s="1"/>
  <c r="V163" i="7"/>
  <c r="AJ152" i="4"/>
  <c r="W178" i="7"/>
  <c r="W174" i="7"/>
  <c r="W175" i="7"/>
  <c r="AO30" i="4"/>
  <c r="AG42" i="4"/>
  <c r="AU21" i="7"/>
  <c r="W175" i="4"/>
  <c r="W174" i="4"/>
  <c r="W178" i="4"/>
  <c r="AQ27" i="7"/>
  <c r="V166" i="4"/>
  <c r="V162" i="4"/>
  <c r="V128" i="4" s="1"/>
  <c r="V186" i="4" s="1"/>
  <c r="V163" i="4"/>
  <c r="AE53" i="7"/>
  <c r="AQ53" i="7" s="1"/>
  <c r="BC53" i="7" s="1"/>
  <c r="Y56" i="7"/>
  <c r="AC53" i="7"/>
  <c r="AO53" i="7" s="1"/>
  <c r="BA53" i="7" s="1"/>
  <c r="AJ53" i="7"/>
  <c r="AV53" i="7" s="1"/>
  <c r="AB53" i="7"/>
  <c r="AN53" i="7" s="1"/>
  <c r="AZ53" i="7" s="1"/>
  <c r="AF53" i="7"/>
  <c r="AR53" i="7" s="1"/>
  <c r="BD53" i="7" s="1"/>
  <c r="AD53" i="7"/>
  <c r="AP53" i="7" s="1"/>
  <c r="BB53" i="7" s="1"/>
  <c r="AA53" i="7"/>
  <c r="AM53" i="7" s="1"/>
  <c r="AY53" i="7" s="1"/>
  <c r="Y53" i="7"/>
  <c r="AK53" i="7" s="1"/>
  <c r="AW53" i="7" s="1"/>
  <c r="AI53" i="7"/>
  <c r="AU53" i="7" s="1"/>
  <c r="BG53" i="7" s="1"/>
  <c r="AH53" i="7"/>
  <c r="AT53" i="7" s="1"/>
  <c r="BF53" i="7" s="1"/>
  <c r="AG53" i="7"/>
  <c r="AS53" i="7" s="1"/>
  <c r="BE53" i="7" s="1"/>
  <c r="Z53" i="7"/>
  <c r="AL53" i="7" s="1"/>
  <c r="AX53" i="7" s="1"/>
  <c r="X119" i="7"/>
  <c r="X176" i="7" s="1"/>
  <c r="AE45" i="4"/>
  <c r="AS24" i="7"/>
  <c r="AI39" i="7"/>
  <c r="Y64" i="2"/>
  <c r="AA9" i="2"/>
  <c r="AA64" i="2" s="1"/>
  <c r="Z9" i="2"/>
  <c r="Z64" i="2" s="1"/>
  <c r="AJ170" i="4"/>
  <c r="AK153" i="4"/>
  <c r="O205" i="14" l="1"/>
  <c r="O136" i="14"/>
  <c r="P134" i="14"/>
  <c r="AK143" i="14"/>
  <c r="R127" i="14"/>
  <c r="O207" i="14"/>
  <c r="O209" i="14"/>
  <c r="O203" i="14"/>
  <c r="T17" i="14"/>
  <c r="AE59" i="14"/>
  <c r="AF59" i="14" s="1"/>
  <c r="AG59" i="14" s="1"/>
  <c r="AN50" i="14"/>
  <c r="AO50" i="14" s="1"/>
  <c r="AP50" i="14" s="1"/>
  <c r="AQ50" i="14" s="1"/>
  <c r="AR50" i="14" s="1"/>
  <c r="AS50" i="14" s="1"/>
  <c r="AT50" i="14" s="1"/>
  <c r="AU50" i="14" s="1"/>
  <c r="AV50" i="14" s="1"/>
  <c r="AW50" i="14" s="1"/>
  <c r="AX50" i="14" s="1"/>
  <c r="AG56" i="14"/>
  <c r="AH56" i="14" s="1"/>
  <c r="AI56" i="14" s="1"/>
  <c r="Q191" i="14"/>
  <c r="Q190" i="14"/>
  <c r="Q163" i="14"/>
  <c r="U55" i="14"/>
  <c r="V55" i="14" s="1"/>
  <c r="W55" i="14" s="1"/>
  <c r="S60" i="14"/>
  <c r="T60" i="14" s="1"/>
  <c r="U60" i="14" s="1"/>
  <c r="V60" i="14" s="1"/>
  <c r="W60" i="14" s="1"/>
  <c r="X60" i="14" s="1"/>
  <c r="Y60" i="14" s="1"/>
  <c r="Z60" i="14" s="1"/>
  <c r="AA60" i="14" s="1"/>
  <c r="AB60" i="14" s="1"/>
  <c r="AC60" i="14" s="1"/>
  <c r="AD60" i="14" s="1"/>
  <c r="AE60" i="14" s="1"/>
  <c r="AF60" i="14" s="1"/>
  <c r="AG60" i="14" s="1"/>
  <c r="AH60" i="14" s="1"/>
  <c r="AI60" i="14" s="1"/>
  <c r="AJ60" i="14" s="1"/>
  <c r="AK60" i="14" s="1"/>
  <c r="AL60" i="14" s="1"/>
  <c r="AM60" i="14" s="1"/>
  <c r="AN60" i="14" s="1"/>
  <c r="AO60" i="14" s="1"/>
  <c r="AP60" i="14" s="1"/>
  <c r="AQ60" i="14" s="1"/>
  <c r="AR60" i="14" s="1"/>
  <c r="AS60" i="14" s="1"/>
  <c r="AT60" i="14" s="1"/>
  <c r="AU60" i="14" s="1"/>
  <c r="AV60" i="14" s="1"/>
  <c r="AW60" i="14" s="1"/>
  <c r="AX60" i="14" s="1"/>
  <c r="AY60" i="14" s="1"/>
  <c r="AZ60" i="14" s="1"/>
  <c r="BA60" i="14" s="1"/>
  <c r="S63" i="14"/>
  <c r="AA46" i="14"/>
  <c r="AB46" i="14" s="1"/>
  <c r="AC46" i="14" s="1"/>
  <c r="AD46" i="14" s="1"/>
  <c r="AE46" i="14" s="1"/>
  <c r="AF46" i="14" s="1"/>
  <c r="AG46" i="14" s="1"/>
  <c r="AH46" i="14" s="1"/>
  <c r="AI46" i="14" s="1"/>
  <c r="AJ46" i="14" s="1"/>
  <c r="AK46" i="14" s="1"/>
  <c r="AL46" i="14" s="1"/>
  <c r="AM46" i="14" s="1"/>
  <c r="AN46" i="14" s="1"/>
  <c r="AO46" i="14" s="1"/>
  <c r="AP46" i="14" s="1"/>
  <c r="AQ46" i="14" s="1"/>
  <c r="AR46" i="14" s="1"/>
  <c r="AS46" i="14" s="1"/>
  <c r="AT46" i="14" s="1"/>
  <c r="AU46" i="14" s="1"/>
  <c r="AV46" i="14" s="1"/>
  <c r="AW46" i="14" s="1"/>
  <c r="P138" i="14"/>
  <c r="P136" i="14" s="1"/>
  <c r="Q195" i="14"/>
  <c r="Q196" i="14"/>
  <c r="U16" i="14"/>
  <c r="T62" i="14"/>
  <c r="U62" i="14" s="1"/>
  <c r="V62" i="14" s="1"/>
  <c r="W62" i="14" s="1"/>
  <c r="X62" i="14" s="1"/>
  <c r="Y62" i="14" s="1"/>
  <c r="Z62" i="14" s="1"/>
  <c r="AA62" i="14" s="1"/>
  <c r="AB62" i="14" s="1"/>
  <c r="AC62" i="14" s="1"/>
  <c r="AD62" i="14" s="1"/>
  <c r="AE62" i="14" s="1"/>
  <c r="AF62" i="14" s="1"/>
  <c r="AG62" i="14" s="1"/>
  <c r="AH62" i="14" s="1"/>
  <c r="AI62" i="14" s="1"/>
  <c r="AJ62" i="14" s="1"/>
  <c r="AK62" i="14" s="1"/>
  <c r="AL62" i="14" s="1"/>
  <c r="AM62" i="14" s="1"/>
  <c r="AN62" i="14" s="1"/>
  <c r="AO62" i="14" s="1"/>
  <c r="AP62" i="14" s="1"/>
  <c r="AQ62" i="14" s="1"/>
  <c r="AR62" i="14" s="1"/>
  <c r="AS62" i="14" s="1"/>
  <c r="AT62" i="14" s="1"/>
  <c r="AU62" i="14" s="1"/>
  <c r="AV62" i="14" s="1"/>
  <c r="AW62" i="14" s="1"/>
  <c r="AX62" i="14" s="1"/>
  <c r="AY62" i="14" s="1"/>
  <c r="AZ62" i="14" s="1"/>
  <c r="BA62" i="14" s="1"/>
  <c r="BB62" i="14" s="1"/>
  <c r="T65" i="14"/>
  <c r="S40" i="14"/>
  <c r="R132" i="14"/>
  <c r="S58" i="14"/>
  <c r="T58" i="14" s="1"/>
  <c r="U58" i="14" s="1"/>
  <c r="V58" i="14" s="1"/>
  <c r="W58" i="14" s="1"/>
  <c r="X58" i="14" s="1"/>
  <c r="Y58" i="14" s="1"/>
  <c r="Z58" i="14" s="1"/>
  <c r="AA58" i="14" s="1"/>
  <c r="AB58" i="14" s="1"/>
  <c r="AC58" i="14" s="1"/>
  <c r="AD58" i="14" s="1"/>
  <c r="AE58" i="14" s="1"/>
  <c r="AF58" i="14" s="1"/>
  <c r="AG58" i="14" s="1"/>
  <c r="AH58" i="14" s="1"/>
  <c r="AI58" i="14" s="1"/>
  <c r="AJ58" i="14" s="1"/>
  <c r="AK58" i="14" s="1"/>
  <c r="AL58" i="14" s="1"/>
  <c r="AM58" i="14" s="1"/>
  <c r="AN58" i="14" s="1"/>
  <c r="AO58" i="14" s="1"/>
  <c r="AP58" i="14" s="1"/>
  <c r="AQ58" i="14" s="1"/>
  <c r="AR58" i="14" s="1"/>
  <c r="AS58" i="14" s="1"/>
  <c r="AT58" i="14" s="1"/>
  <c r="AU58" i="14" s="1"/>
  <c r="AV58" i="14" s="1"/>
  <c r="AW58" i="14" s="1"/>
  <c r="AX58" i="14" s="1"/>
  <c r="AY58" i="14" s="1"/>
  <c r="AZ58" i="14" s="1"/>
  <c r="BA58" i="14" s="1"/>
  <c r="S61" i="14"/>
  <c r="R129" i="14"/>
  <c r="AI56" i="7"/>
  <c r="AU56" i="7" s="1"/>
  <c r="BG56" i="7" s="1"/>
  <c r="AA56" i="7"/>
  <c r="AM56" i="7" s="1"/>
  <c r="AY56" i="7" s="1"/>
  <c r="AH56" i="7"/>
  <c r="AT56" i="7" s="1"/>
  <c r="BF56" i="7" s="1"/>
  <c r="Z56" i="7"/>
  <c r="AL56" i="7" s="1"/>
  <c r="AX56" i="7" s="1"/>
  <c r="AG56" i="7"/>
  <c r="AS56" i="7" s="1"/>
  <c r="BE56" i="7" s="1"/>
  <c r="AF56" i="7"/>
  <c r="AR56" i="7" s="1"/>
  <c r="BD56" i="7" s="1"/>
  <c r="AB56" i="7"/>
  <c r="AN56" i="7" s="1"/>
  <c r="AZ56" i="7" s="1"/>
  <c r="Z59" i="7"/>
  <c r="AJ56" i="7"/>
  <c r="AV56" i="7" s="1"/>
  <c r="BH56" i="7" s="1"/>
  <c r="AE56" i="7"/>
  <c r="AQ56" i="7" s="1"/>
  <c r="BC56" i="7" s="1"/>
  <c r="AD56" i="7"/>
  <c r="AP56" i="7" s="1"/>
  <c r="BB56" i="7" s="1"/>
  <c r="AC56" i="7"/>
  <c r="AO56" i="7" s="1"/>
  <c r="BA56" i="7" s="1"/>
  <c r="AK56" i="7"/>
  <c r="AW56" i="7" s="1"/>
  <c r="Y119" i="7"/>
  <c r="Y176" i="7" s="1"/>
  <c r="AK152" i="4"/>
  <c r="AJ169" i="4"/>
  <c r="AA58" i="7"/>
  <c r="AG58" i="7" s="1"/>
  <c r="AM58" i="7" s="1"/>
  <c r="AS58" i="7" s="1"/>
  <c r="AY58" i="7" s="1"/>
  <c r="BE58" i="7" s="1"/>
  <c r="AF58" i="7"/>
  <c r="AL58" i="7" s="1"/>
  <c r="AR58" i="7" s="1"/>
  <c r="AX58" i="7" s="1"/>
  <c r="BD58" i="7" s="1"/>
  <c r="AE58" i="7"/>
  <c r="AK58" i="7" s="1"/>
  <c r="AQ58" i="7" s="1"/>
  <c r="AW58" i="7" s="1"/>
  <c r="BC58" i="7" s="1"/>
  <c r="BI58" i="7" s="1"/>
  <c r="AD58" i="7"/>
  <c r="AJ58" i="7" s="1"/>
  <c r="AP58" i="7" s="1"/>
  <c r="AV58" i="7" s="1"/>
  <c r="BB58" i="7" s="1"/>
  <c r="BH58" i="7" s="1"/>
  <c r="AB58" i="7"/>
  <c r="AH58" i="7" s="1"/>
  <c r="AN58" i="7" s="1"/>
  <c r="AT58" i="7" s="1"/>
  <c r="AZ58" i="7" s="1"/>
  <c r="BF58" i="7" s="1"/>
  <c r="AA61" i="7"/>
  <c r="AC58" i="7"/>
  <c r="AI58" i="7" s="1"/>
  <c r="AO58" i="7" s="1"/>
  <c r="AU58" i="7" s="1"/>
  <c r="BA58" i="7" s="1"/>
  <c r="BG58" i="7" s="1"/>
  <c r="AR30" i="7"/>
  <c r="AF45" i="7"/>
  <c r="X175" i="4"/>
  <c r="X178" i="4"/>
  <c r="X174" i="4"/>
  <c r="AL36" i="7"/>
  <c r="AH45" i="7"/>
  <c r="AR27" i="7"/>
  <c r="AL39" i="7"/>
  <c r="AH45" i="4"/>
  <c r="AR30" i="4"/>
  <c r="V186" i="7"/>
  <c r="AN36" i="4"/>
  <c r="Y125" i="7"/>
  <c r="Y121" i="7"/>
  <c r="AA54" i="7"/>
  <c r="AD54" i="7" s="1"/>
  <c r="AG54" i="7" s="1"/>
  <c r="AJ54" i="7" s="1"/>
  <c r="AM54" i="7" s="1"/>
  <c r="AP54" i="7" s="1"/>
  <c r="AS54" i="7" s="1"/>
  <c r="AV54" i="7" s="1"/>
  <c r="AY54" i="7" s="1"/>
  <c r="BB54" i="7" s="1"/>
  <c r="BE54" i="7" s="1"/>
  <c r="BH54" i="7" s="1"/>
  <c r="AB54" i="7"/>
  <c r="Z54" i="7"/>
  <c r="AC54" i="7" s="1"/>
  <c r="AF54" i="7" s="1"/>
  <c r="AI54" i="7" s="1"/>
  <c r="AL54" i="7" s="1"/>
  <c r="AO54" i="7" s="1"/>
  <c r="AR54" i="7" s="1"/>
  <c r="AU54" i="7" s="1"/>
  <c r="AX54" i="7" s="1"/>
  <c r="BA54" i="7" s="1"/>
  <c r="BD54" i="7" s="1"/>
  <c r="BG54" i="7" s="1"/>
  <c r="Z57" i="7"/>
  <c r="Y123" i="7"/>
  <c r="AP33" i="4"/>
  <c r="AN36" i="7"/>
  <c r="AK170" i="4"/>
  <c r="AL153" i="4"/>
  <c r="AK170" i="7"/>
  <c r="AL153" i="7"/>
  <c r="AJ169" i="7"/>
  <c r="AK152" i="7"/>
  <c r="AF48" i="4"/>
  <c r="X175" i="7"/>
  <c r="X178" i="7"/>
  <c r="X174" i="7"/>
  <c r="Y125" i="4"/>
  <c r="Y121" i="4"/>
  <c r="Z54" i="4"/>
  <c r="AC54" i="4" s="1"/>
  <c r="AF54" i="4" s="1"/>
  <c r="AI54" i="4" s="1"/>
  <c r="AL54" i="4" s="1"/>
  <c r="AO54" i="4" s="1"/>
  <c r="AR54" i="4" s="1"/>
  <c r="AU54" i="4" s="1"/>
  <c r="AX54" i="4" s="1"/>
  <c r="BA54" i="4" s="1"/>
  <c r="BD54" i="4" s="1"/>
  <c r="BG54" i="4" s="1"/>
  <c r="Z57" i="4"/>
  <c r="AA54" i="4"/>
  <c r="AD54" i="4" s="1"/>
  <c r="AG54" i="4" s="1"/>
  <c r="AJ54" i="4" s="1"/>
  <c r="AM54" i="4" s="1"/>
  <c r="AP54" i="4" s="1"/>
  <c r="AS54" i="4" s="1"/>
  <c r="AV54" i="4" s="1"/>
  <c r="AY54" i="4" s="1"/>
  <c r="BB54" i="4" s="1"/>
  <c r="BE54" i="4" s="1"/>
  <c r="BH54" i="4" s="1"/>
  <c r="AB54" i="4"/>
  <c r="Y123" i="4"/>
  <c r="X180" i="4"/>
  <c r="X167" i="4"/>
  <c r="X182" i="4"/>
  <c r="X184" i="4" s="1"/>
  <c r="W166" i="4"/>
  <c r="W162" i="4"/>
  <c r="W128" i="4" s="1"/>
  <c r="W186" i="4" s="1"/>
  <c r="W163" i="4"/>
  <c r="AT24" i="7"/>
  <c r="AW24" i="7" s="1"/>
  <c r="AF48" i="7"/>
  <c r="AT27" i="7"/>
  <c r="AW27" i="7" s="1"/>
  <c r="AJ42" i="4"/>
  <c r="AV24" i="4"/>
  <c r="AT27" i="4"/>
  <c r="AW27" i="4" s="1"/>
  <c r="X180" i="7"/>
  <c r="X167" i="7"/>
  <c r="X184" i="7"/>
  <c r="AP33" i="7"/>
  <c r="AD51" i="4"/>
  <c r="AV24" i="7"/>
  <c r="W166" i="7"/>
  <c r="W163" i="7"/>
  <c r="W162" i="7"/>
  <c r="W128" i="7" s="1"/>
  <c r="W186" i="7" s="1"/>
  <c r="AL39" i="4"/>
  <c r="Z58" i="4"/>
  <c r="AD55" i="4"/>
  <c r="AJ55" i="4" s="1"/>
  <c r="AP55" i="4" s="1"/>
  <c r="AV55" i="4" s="1"/>
  <c r="BB55" i="4" s="1"/>
  <c r="BH55" i="4" s="1"/>
  <c r="AC55" i="4"/>
  <c r="AI55" i="4" s="1"/>
  <c r="AO55" i="4" s="1"/>
  <c r="AU55" i="4" s="1"/>
  <c r="BA55" i="4" s="1"/>
  <c r="BG55" i="4" s="1"/>
  <c r="AB55" i="4"/>
  <c r="AH55" i="4" s="1"/>
  <c r="AN55" i="4" s="1"/>
  <c r="AT55" i="4" s="1"/>
  <c r="AZ55" i="4" s="1"/>
  <c r="BF55" i="4" s="1"/>
  <c r="AE55" i="4"/>
  <c r="AK55" i="4" s="1"/>
  <c r="AQ55" i="4" s="1"/>
  <c r="AW55" i="4" s="1"/>
  <c r="BC55" i="4" s="1"/>
  <c r="AA55" i="4"/>
  <c r="AG55" i="4" s="1"/>
  <c r="AM55" i="4" s="1"/>
  <c r="AS55" i="4" s="1"/>
  <c r="AY55" i="4" s="1"/>
  <c r="BE55" i="4" s="1"/>
  <c r="Z55" i="4"/>
  <c r="AF55" i="4" s="1"/>
  <c r="AL55" i="4" s="1"/>
  <c r="AR55" i="4" s="1"/>
  <c r="AX55" i="4" s="1"/>
  <c r="BD55" i="4" s="1"/>
  <c r="AH56" i="4"/>
  <c r="AT56" i="4" s="1"/>
  <c r="BF56" i="4" s="1"/>
  <c r="Z56" i="4"/>
  <c r="AL56" i="4" s="1"/>
  <c r="AX56" i="4" s="1"/>
  <c r="AG56" i="4"/>
  <c r="AS56" i="4" s="1"/>
  <c r="BE56" i="4" s="1"/>
  <c r="AF56" i="4"/>
  <c r="AR56" i="4" s="1"/>
  <c r="BD56" i="4" s="1"/>
  <c r="AK56" i="4"/>
  <c r="AW56" i="4" s="1"/>
  <c r="AC56" i="4"/>
  <c r="AO56" i="4" s="1"/>
  <c r="BA56" i="4" s="1"/>
  <c r="AD56" i="4"/>
  <c r="AP56" i="4" s="1"/>
  <c r="BB56" i="4" s="1"/>
  <c r="AB56" i="4"/>
  <c r="AN56" i="4" s="1"/>
  <c r="AZ56" i="4" s="1"/>
  <c r="AA56" i="4"/>
  <c r="AM56" i="4" s="1"/>
  <c r="AY56" i="4" s="1"/>
  <c r="Z59" i="4"/>
  <c r="AI56" i="4"/>
  <c r="AU56" i="4" s="1"/>
  <c r="BG56" i="4" s="1"/>
  <c r="AJ56" i="4"/>
  <c r="AV56" i="4" s="1"/>
  <c r="BH56" i="4" s="1"/>
  <c r="AE56" i="4"/>
  <c r="AQ56" i="4" s="1"/>
  <c r="BC56" i="4" s="1"/>
  <c r="Y119" i="4"/>
  <c r="Y176" i="4" s="1"/>
  <c r="AD51" i="7"/>
  <c r="AJ42" i="7"/>
  <c r="Q134" i="14" l="1"/>
  <c r="S127" i="14"/>
  <c r="AL143" i="14"/>
  <c r="AJ56" i="14"/>
  <c r="AK56" i="14" s="1"/>
  <c r="AL56" i="14" s="1"/>
  <c r="AH59" i="14"/>
  <c r="AI59" i="14" s="1"/>
  <c r="AJ59" i="14" s="1"/>
  <c r="U17" i="14"/>
  <c r="U65" i="14"/>
  <c r="V65" i="14" s="1"/>
  <c r="W65" i="14" s="1"/>
  <c r="X65" i="14" s="1"/>
  <c r="Y65" i="14" s="1"/>
  <c r="Z65" i="14" s="1"/>
  <c r="AA65" i="14" s="1"/>
  <c r="AB65" i="14" s="1"/>
  <c r="AC65" i="14" s="1"/>
  <c r="U68" i="14"/>
  <c r="T63" i="14"/>
  <c r="U63" i="14" s="1"/>
  <c r="V63" i="14" s="1"/>
  <c r="W63" i="14" s="1"/>
  <c r="X63" i="14" s="1"/>
  <c r="Y63" i="14" s="1"/>
  <c r="Z63" i="14" s="1"/>
  <c r="AA63" i="14" s="1"/>
  <c r="AB63" i="14" s="1"/>
  <c r="AC63" i="14" s="1"/>
  <c r="AD63" i="14" s="1"/>
  <c r="AE63" i="14" s="1"/>
  <c r="AF63" i="14" s="1"/>
  <c r="AG63" i="14" s="1"/>
  <c r="AH63" i="14" s="1"/>
  <c r="AI63" i="14" s="1"/>
  <c r="AJ63" i="14" s="1"/>
  <c r="AK63" i="14" s="1"/>
  <c r="AL63" i="14" s="1"/>
  <c r="AM63" i="14" s="1"/>
  <c r="AN63" i="14" s="1"/>
  <c r="AO63" i="14" s="1"/>
  <c r="AP63" i="14" s="1"/>
  <c r="AQ63" i="14" s="1"/>
  <c r="AR63" i="14" s="1"/>
  <c r="AS63" i="14" s="1"/>
  <c r="AT63" i="14" s="1"/>
  <c r="AU63" i="14" s="1"/>
  <c r="AV63" i="14" s="1"/>
  <c r="AW63" i="14" s="1"/>
  <c r="AX63" i="14" s="1"/>
  <c r="AY63" i="14" s="1"/>
  <c r="AZ63" i="14" s="1"/>
  <c r="BA63" i="14" s="1"/>
  <c r="BB63" i="14" s="1"/>
  <c r="T66" i="14"/>
  <c r="X55" i="14"/>
  <c r="Y55" i="14" s="1"/>
  <c r="Z55" i="14" s="1"/>
  <c r="T61" i="14"/>
  <c r="U61" i="14" s="1"/>
  <c r="V61" i="14" s="1"/>
  <c r="W61" i="14" s="1"/>
  <c r="X61" i="14" s="1"/>
  <c r="Y61" i="14" s="1"/>
  <c r="Z61" i="14" s="1"/>
  <c r="AA61" i="14" s="1"/>
  <c r="AB61" i="14" s="1"/>
  <c r="AC61" i="14" s="1"/>
  <c r="AD61" i="14" s="1"/>
  <c r="AE61" i="14" s="1"/>
  <c r="AF61" i="14" s="1"/>
  <c r="AG61" i="14" s="1"/>
  <c r="AH61" i="14" s="1"/>
  <c r="AI61" i="14" s="1"/>
  <c r="AJ61" i="14" s="1"/>
  <c r="AK61" i="14" s="1"/>
  <c r="AL61" i="14" s="1"/>
  <c r="AM61" i="14" s="1"/>
  <c r="AN61" i="14" s="1"/>
  <c r="AO61" i="14" s="1"/>
  <c r="AP61" i="14" s="1"/>
  <c r="AQ61" i="14" s="1"/>
  <c r="AR61" i="14" s="1"/>
  <c r="AS61" i="14" s="1"/>
  <c r="AT61" i="14" s="1"/>
  <c r="AU61" i="14" s="1"/>
  <c r="AV61" i="14" s="1"/>
  <c r="AW61" i="14" s="1"/>
  <c r="AX61" i="14" s="1"/>
  <c r="AY61" i="14" s="1"/>
  <c r="AZ61" i="14" s="1"/>
  <c r="BA61" i="14" s="1"/>
  <c r="BB61" i="14" s="1"/>
  <c r="S129" i="14"/>
  <c r="T64" i="14"/>
  <c r="S132" i="14"/>
  <c r="V16" i="14"/>
  <c r="Q138" i="14"/>
  <c r="Q136" i="14" s="1"/>
  <c r="T40" i="14"/>
  <c r="R191" i="14"/>
  <c r="R163" i="14"/>
  <c r="R190" i="14"/>
  <c r="R196" i="14"/>
  <c r="R195" i="14"/>
  <c r="P203" i="14"/>
  <c r="P209" i="14"/>
  <c r="P205" i="14"/>
  <c r="P207" i="14"/>
  <c r="AM153" i="7"/>
  <c r="AL170" i="7"/>
  <c r="AO39" i="7"/>
  <c r="AK169" i="4"/>
  <c r="AL152" i="4"/>
  <c r="AF58" i="4"/>
  <c r="AL58" i="4" s="1"/>
  <c r="AR58" i="4" s="1"/>
  <c r="AX58" i="4" s="1"/>
  <c r="BD58" i="4" s="1"/>
  <c r="AC58" i="4"/>
  <c r="AI58" i="4" s="1"/>
  <c r="AO58" i="4" s="1"/>
  <c r="AU58" i="4" s="1"/>
  <c r="BA58" i="4" s="1"/>
  <c r="BG58" i="4" s="1"/>
  <c r="AE58" i="4"/>
  <c r="AK58" i="4" s="1"/>
  <c r="AQ58" i="4" s="1"/>
  <c r="AW58" i="4" s="1"/>
  <c r="BC58" i="4" s="1"/>
  <c r="BI58" i="4" s="1"/>
  <c r="AD58" i="4"/>
  <c r="AJ58" i="4" s="1"/>
  <c r="AP58" i="4" s="1"/>
  <c r="AV58" i="4" s="1"/>
  <c r="BB58" i="4" s="1"/>
  <c r="BH58" i="4" s="1"/>
  <c r="AA58" i="4"/>
  <c r="AG58" i="4" s="1"/>
  <c r="AM58" i="4" s="1"/>
  <c r="AS58" i="4" s="1"/>
  <c r="AY58" i="4" s="1"/>
  <c r="BE58" i="4" s="1"/>
  <c r="AA61" i="4"/>
  <c r="AB58" i="4"/>
  <c r="AH58" i="4" s="1"/>
  <c r="AN58" i="4" s="1"/>
  <c r="AT58" i="4" s="1"/>
  <c r="AZ58" i="4" s="1"/>
  <c r="BF58" i="4" s="1"/>
  <c r="AE54" i="4"/>
  <c r="AI48" i="4"/>
  <c r="AE54" i="7"/>
  <c r="AQ36" i="4"/>
  <c r="AI45" i="7"/>
  <c r="AQ36" i="7"/>
  <c r="AU30" i="4"/>
  <c r="AX30" i="4" s="1"/>
  <c r="AU27" i="7"/>
  <c r="AX27" i="7" s="1"/>
  <c r="AA62" i="7"/>
  <c r="AE59" i="7"/>
  <c r="AQ59" i="7" s="1"/>
  <c r="BC59" i="7" s="1"/>
  <c r="AL59" i="7"/>
  <c r="AX59" i="7" s="1"/>
  <c r="AD59" i="7"/>
  <c r="AP59" i="7" s="1"/>
  <c r="BB59" i="7" s="1"/>
  <c r="AK59" i="7"/>
  <c r="AW59" i="7" s="1"/>
  <c r="BI59" i="7" s="1"/>
  <c r="AC59" i="7"/>
  <c r="AO59" i="7" s="1"/>
  <c r="BA59" i="7" s="1"/>
  <c r="AJ59" i="7"/>
  <c r="AV59" i="7" s="1"/>
  <c r="BH59" i="7" s="1"/>
  <c r="AB59" i="7"/>
  <c r="AN59" i="7" s="1"/>
  <c r="AZ59" i="7" s="1"/>
  <c r="AF59" i="7"/>
  <c r="AR59" i="7" s="1"/>
  <c r="BD59" i="7" s="1"/>
  <c r="AA59" i="7"/>
  <c r="AM59" i="7" s="1"/>
  <c r="AY59" i="7" s="1"/>
  <c r="AI59" i="7"/>
  <c r="AU59" i="7" s="1"/>
  <c r="BG59" i="7" s="1"/>
  <c r="AG59" i="7"/>
  <c r="AS59" i="7" s="1"/>
  <c r="BE59" i="7" s="1"/>
  <c r="AH59" i="7"/>
  <c r="AT59" i="7" s="1"/>
  <c r="BF59" i="7" s="1"/>
  <c r="Z119" i="7"/>
  <c r="Z176" i="7" s="1"/>
  <c r="AO39" i="4"/>
  <c r="Z125" i="4"/>
  <c r="Z121" i="4"/>
  <c r="AC57" i="4"/>
  <c r="AB57" i="4"/>
  <c r="AE57" i="4" s="1"/>
  <c r="AH57" i="4" s="1"/>
  <c r="AK57" i="4" s="1"/>
  <c r="AN57" i="4" s="1"/>
  <c r="AQ57" i="4" s="1"/>
  <c r="AT57" i="4" s="1"/>
  <c r="AW57" i="4" s="1"/>
  <c r="AZ57" i="4" s="1"/>
  <c r="BC57" i="4" s="1"/>
  <c r="BF57" i="4" s="1"/>
  <c r="BI57" i="4" s="1"/>
  <c r="AA60" i="4"/>
  <c r="AA57" i="4"/>
  <c r="AD57" i="4" s="1"/>
  <c r="AG57" i="4" s="1"/>
  <c r="AJ57" i="4" s="1"/>
  <c r="AM57" i="4" s="1"/>
  <c r="AP57" i="4" s="1"/>
  <c r="AS57" i="4" s="1"/>
  <c r="AV57" i="4" s="1"/>
  <c r="AY57" i="4" s="1"/>
  <c r="BB57" i="4" s="1"/>
  <c r="BE57" i="4" s="1"/>
  <c r="BH57" i="4" s="1"/>
  <c r="Z123" i="4"/>
  <c r="Y178" i="7"/>
  <c r="Y174" i="7"/>
  <c r="Y175" i="7"/>
  <c r="AI48" i="7"/>
  <c r="AL170" i="4"/>
  <c r="AM153" i="4"/>
  <c r="AU30" i="7"/>
  <c r="AX30" i="7" s="1"/>
  <c r="AG51" i="7"/>
  <c r="AM42" i="4"/>
  <c r="Y175" i="4"/>
  <c r="Y174" i="4"/>
  <c r="Y178" i="4"/>
  <c r="AS33" i="4"/>
  <c r="AL59" i="4"/>
  <c r="AX59" i="4" s="1"/>
  <c r="AD59" i="4"/>
  <c r="AP59" i="4" s="1"/>
  <c r="BB59" i="4" s="1"/>
  <c r="AK59" i="4"/>
  <c r="AW59" i="4" s="1"/>
  <c r="BI59" i="4" s="1"/>
  <c r="AC59" i="4"/>
  <c r="AO59" i="4" s="1"/>
  <c r="BA59" i="4" s="1"/>
  <c r="AJ59" i="4"/>
  <c r="AV59" i="4" s="1"/>
  <c r="BH59" i="4" s="1"/>
  <c r="AB59" i="4"/>
  <c r="AN59" i="4" s="1"/>
  <c r="AZ59" i="4" s="1"/>
  <c r="AG59" i="4"/>
  <c r="AS59" i="4" s="1"/>
  <c r="BE59" i="4" s="1"/>
  <c r="AH59" i="4"/>
  <c r="AT59" i="4" s="1"/>
  <c r="BF59" i="4" s="1"/>
  <c r="AF59" i="4"/>
  <c r="AR59" i="4" s="1"/>
  <c r="BD59" i="4" s="1"/>
  <c r="AE59" i="4"/>
  <c r="AQ59" i="4" s="1"/>
  <c r="BC59" i="4" s="1"/>
  <c r="AA59" i="4"/>
  <c r="AM59" i="4" s="1"/>
  <c r="AY59" i="4" s="1"/>
  <c r="AA62" i="4"/>
  <c r="AI59" i="4"/>
  <c r="AU59" i="4" s="1"/>
  <c r="BG59" i="4" s="1"/>
  <c r="Z119" i="4"/>
  <c r="Z176" i="4" s="1"/>
  <c r="X166" i="4"/>
  <c r="X163" i="4"/>
  <c r="X162" i="4"/>
  <c r="X128" i="4" s="1"/>
  <c r="AS33" i="7"/>
  <c r="AM42" i="7"/>
  <c r="AK169" i="7"/>
  <c r="AL152" i="7"/>
  <c r="Y184" i="7"/>
  <c r="Y180" i="7"/>
  <c r="Y167" i="7"/>
  <c r="AK45" i="4"/>
  <c r="AO36" i="7"/>
  <c r="AE61" i="7"/>
  <c r="AK61" i="7" s="1"/>
  <c r="AQ61" i="7" s="1"/>
  <c r="AW61" i="7" s="1"/>
  <c r="BC61" i="7" s="1"/>
  <c r="BI61" i="7" s="1"/>
  <c r="AD61" i="7"/>
  <c r="AJ61" i="7" s="1"/>
  <c r="AP61" i="7" s="1"/>
  <c r="AV61" i="7" s="1"/>
  <c r="BB61" i="7" s="1"/>
  <c r="BH61" i="7" s="1"/>
  <c r="AC61" i="7"/>
  <c r="AI61" i="7" s="1"/>
  <c r="AO61" i="7" s="1"/>
  <c r="AU61" i="7" s="1"/>
  <c r="BA61" i="7" s="1"/>
  <c r="BG61" i="7" s="1"/>
  <c r="AB61" i="7"/>
  <c r="AH61" i="7" s="1"/>
  <c r="AN61" i="7" s="1"/>
  <c r="AT61" i="7" s="1"/>
  <c r="AZ61" i="7" s="1"/>
  <c r="BF61" i="7" s="1"/>
  <c r="AB64" i="7"/>
  <c r="AF61" i="7"/>
  <c r="AL61" i="7" s="1"/>
  <c r="AR61" i="7" s="1"/>
  <c r="AX61" i="7" s="1"/>
  <c r="BD61" i="7" s="1"/>
  <c r="BJ61" i="7" s="1"/>
  <c r="AG61" i="7"/>
  <c r="AM61" i="7" s="1"/>
  <c r="AS61" i="7" s="1"/>
  <c r="AY61" i="7" s="1"/>
  <c r="BE61" i="7" s="1"/>
  <c r="Y180" i="4"/>
  <c r="Y167" i="4"/>
  <c r="Y182" i="4"/>
  <c r="Y184" i="4" s="1"/>
  <c r="AK45" i="7"/>
  <c r="AG51" i="4"/>
  <c r="X166" i="7"/>
  <c r="X163" i="7"/>
  <c r="X162" i="7"/>
  <c r="X128" i="7" s="1"/>
  <c r="X186" i="7" s="1"/>
  <c r="Z125" i="7"/>
  <c r="Z121" i="7"/>
  <c r="AA60" i="7"/>
  <c r="AC57" i="7"/>
  <c r="AB57" i="7"/>
  <c r="AE57" i="7" s="1"/>
  <c r="AH57" i="7" s="1"/>
  <c r="AK57" i="7" s="1"/>
  <c r="AN57" i="7" s="1"/>
  <c r="AQ57" i="7" s="1"/>
  <c r="AT57" i="7" s="1"/>
  <c r="AW57" i="7" s="1"/>
  <c r="AZ57" i="7" s="1"/>
  <c r="BC57" i="7" s="1"/>
  <c r="BF57" i="7" s="1"/>
  <c r="BI57" i="7" s="1"/>
  <c r="AA57" i="7"/>
  <c r="AD57" i="7" s="1"/>
  <c r="AG57" i="7" s="1"/>
  <c r="AJ57" i="7" s="1"/>
  <c r="AM57" i="7" s="1"/>
  <c r="AP57" i="7" s="1"/>
  <c r="AS57" i="7" s="1"/>
  <c r="AV57" i="7" s="1"/>
  <c r="AY57" i="7" s="1"/>
  <c r="BB57" i="7" s="1"/>
  <c r="BE57" i="7" s="1"/>
  <c r="BH57" i="7" s="1"/>
  <c r="Z123" i="7"/>
  <c r="R134" i="14" l="1"/>
  <c r="T127" i="14"/>
  <c r="AM143" i="14"/>
  <c r="V17" i="14"/>
  <c r="AD65" i="14"/>
  <c r="AE65" i="14" s="1"/>
  <c r="AF65" i="14" s="1"/>
  <c r="AK59" i="14"/>
  <c r="AL59" i="14" s="1"/>
  <c r="AM59" i="14" s="1"/>
  <c r="AM56" i="14"/>
  <c r="AN56" i="14" s="1"/>
  <c r="AO56" i="14" s="1"/>
  <c r="AP56" i="14" s="1"/>
  <c r="AQ56" i="14" s="1"/>
  <c r="AR56" i="14" s="1"/>
  <c r="AS56" i="14" s="1"/>
  <c r="AT56" i="14" s="1"/>
  <c r="AU56" i="14" s="1"/>
  <c r="AV56" i="14" s="1"/>
  <c r="AW56" i="14" s="1"/>
  <c r="AX56" i="14" s="1"/>
  <c r="AY56" i="14" s="1"/>
  <c r="AZ56" i="14" s="1"/>
  <c r="Q207" i="14"/>
  <c r="Q209" i="14"/>
  <c r="Q203" i="14"/>
  <c r="Q205" i="14"/>
  <c r="AA55" i="14"/>
  <c r="AB55" i="14" s="1"/>
  <c r="AC55" i="14" s="1"/>
  <c r="AD55" i="14" s="1"/>
  <c r="AE55" i="14" s="1"/>
  <c r="AF55" i="14" s="1"/>
  <c r="AG55" i="14" s="1"/>
  <c r="AH55" i="14" s="1"/>
  <c r="AI55" i="14" s="1"/>
  <c r="AJ55" i="14" s="1"/>
  <c r="AK55" i="14" s="1"/>
  <c r="AL55" i="14" s="1"/>
  <c r="AM55" i="14" s="1"/>
  <c r="AN55" i="14" s="1"/>
  <c r="AO55" i="14" s="1"/>
  <c r="AP55" i="14" s="1"/>
  <c r="AQ55" i="14" s="1"/>
  <c r="AR55" i="14" s="1"/>
  <c r="AS55" i="14" s="1"/>
  <c r="AT55" i="14" s="1"/>
  <c r="AU55" i="14" s="1"/>
  <c r="AV55" i="14" s="1"/>
  <c r="AW55" i="14" s="1"/>
  <c r="AX55" i="14" s="1"/>
  <c r="AY55" i="14" s="1"/>
  <c r="AZ55" i="14" s="1"/>
  <c r="S191" i="14"/>
  <c r="S190" i="14"/>
  <c r="S163" i="14"/>
  <c r="U66" i="14"/>
  <c r="V66" i="14" s="1"/>
  <c r="W66" i="14" s="1"/>
  <c r="X66" i="14" s="1"/>
  <c r="Y66" i="14" s="1"/>
  <c r="Z66" i="14" s="1"/>
  <c r="AA66" i="14" s="1"/>
  <c r="AB66" i="14" s="1"/>
  <c r="AC66" i="14" s="1"/>
  <c r="AD66" i="14" s="1"/>
  <c r="AE66" i="14" s="1"/>
  <c r="AF66" i="14" s="1"/>
  <c r="AG66" i="14" s="1"/>
  <c r="AH66" i="14" s="1"/>
  <c r="AI66" i="14" s="1"/>
  <c r="AJ66" i="14" s="1"/>
  <c r="AK66" i="14" s="1"/>
  <c r="AL66" i="14" s="1"/>
  <c r="AM66" i="14" s="1"/>
  <c r="AN66" i="14" s="1"/>
  <c r="AO66" i="14" s="1"/>
  <c r="AP66" i="14" s="1"/>
  <c r="AQ66" i="14" s="1"/>
  <c r="AR66" i="14" s="1"/>
  <c r="AS66" i="14" s="1"/>
  <c r="AT66" i="14" s="1"/>
  <c r="AU66" i="14" s="1"/>
  <c r="AV66" i="14" s="1"/>
  <c r="AW66" i="14" s="1"/>
  <c r="AX66" i="14" s="1"/>
  <c r="AY66" i="14" s="1"/>
  <c r="AZ66" i="14" s="1"/>
  <c r="BA66" i="14" s="1"/>
  <c r="BB66" i="14" s="1"/>
  <c r="BC66" i="14" s="1"/>
  <c r="U69" i="14"/>
  <c r="U40" i="14"/>
  <c r="W16" i="14"/>
  <c r="S195" i="14"/>
  <c r="S196" i="14"/>
  <c r="S197" i="14"/>
  <c r="V68" i="14"/>
  <c r="W68" i="14" s="1"/>
  <c r="X68" i="14" s="1"/>
  <c r="Y68" i="14" s="1"/>
  <c r="Z68" i="14" s="1"/>
  <c r="AA68" i="14" s="1"/>
  <c r="AB68" i="14" s="1"/>
  <c r="AC68" i="14" s="1"/>
  <c r="AD68" i="14" s="1"/>
  <c r="V71" i="14"/>
  <c r="R138" i="14"/>
  <c r="R136" i="14" s="1"/>
  <c r="U64" i="14"/>
  <c r="V64" i="14" s="1"/>
  <c r="W64" i="14" s="1"/>
  <c r="U67" i="14"/>
  <c r="T129" i="14"/>
  <c r="T132" i="14"/>
  <c r="AM170" i="4"/>
  <c r="AN153" i="4"/>
  <c r="AR39" i="4"/>
  <c r="AT36" i="7"/>
  <c r="AW36" i="7" s="1"/>
  <c r="AZ36" i="7" s="1"/>
  <c r="AL48" i="4"/>
  <c r="AN45" i="4"/>
  <c r="AL48" i="7"/>
  <c r="AF57" i="4"/>
  <c r="AD61" i="4"/>
  <c r="AJ61" i="4" s="1"/>
  <c r="AP61" i="4" s="1"/>
  <c r="AV61" i="4" s="1"/>
  <c r="BB61" i="4" s="1"/>
  <c r="BH61" i="4" s="1"/>
  <c r="AC61" i="4"/>
  <c r="AI61" i="4" s="1"/>
  <c r="AO61" i="4" s="1"/>
  <c r="AU61" i="4" s="1"/>
  <c r="BA61" i="4" s="1"/>
  <c r="BG61" i="4" s="1"/>
  <c r="AB61" i="4"/>
  <c r="AH61" i="4" s="1"/>
  <c r="AN61" i="4" s="1"/>
  <c r="AT61" i="4" s="1"/>
  <c r="AZ61" i="4" s="1"/>
  <c r="BF61" i="4" s="1"/>
  <c r="AG61" i="4"/>
  <c r="AM61" i="4" s="1"/>
  <c r="AS61" i="4" s="1"/>
  <c r="AY61" i="4" s="1"/>
  <c r="BE61" i="4" s="1"/>
  <c r="AB64" i="4"/>
  <c r="AE61" i="4"/>
  <c r="AK61" i="4" s="1"/>
  <c r="AQ61" i="4" s="1"/>
  <c r="AW61" i="4" s="1"/>
  <c r="BC61" i="4" s="1"/>
  <c r="BI61" i="4" s="1"/>
  <c r="AF61" i="4"/>
  <c r="AL61" i="4" s="1"/>
  <c r="AR61" i="4" s="1"/>
  <c r="AX61" i="4" s="1"/>
  <c r="BD61" i="4" s="1"/>
  <c r="BJ61" i="4" s="1"/>
  <c r="AJ51" i="4"/>
  <c r="Z175" i="7"/>
  <c r="Z178" i="7"/>
  <c r="Z174" i="7"/>
  <c r="Z175" i="4"/>
  <c r="Z178" i="4"/>
  <c r="Z174" i="4"/>
  <c r="AT36" i="4"/>
  <c r="AW36" i="4" s="1"/>
  <c r="AZ36" i="4" s="1"/>
  <c r="AH54" i="4"/>
  <c r="AL169" i="4"/>
  <c r="AM152" i="4"/>
  <c r="Z180" i="7"/>
  <c r="Z167" i="7"/>
  <c r="Z184" i="7"/>
  <c r="AV33" i="7"/>
  <c r="AY33" i="7" s="1"/>
  <c r="AJ51" i="7"/>
  <c r="Y166" i="7"/>
  <c r="Y162" i="7"/>
  <c r="Y128" i="7" s="1"/>
  <c r="Y163" i="7"/>
  <c r="AV33" i="4"/>
  <c r="AY33" i="4" s="1"/>
  <c r="AP42" i="4"/>
  <c r="AB65" i="7"/>
  <c r="AI62" i="7"/>
  <c r="AU62" i="7" s="1"/>
  <c r="BG62" i="7" s="1"/>
  <c r="AH62" i="7"/>
  <c r="AT62" i="7" s="1"/>
  <c r="BF62" i="7" s="1"/>
  <c r="AG62" i="7"/>
  <c r="AS62" i="7" s="1"/>
  <c r="BE62" i="7" s="1"/>
  <c r="AF62" i="7"/>
  <c r="AR62" i="7" s="1"/>
  <c r="BD62" i="7" s="1"/>
  <c r="AJ62" i="7"/>
  <c r="AV62" i="7" s="1"/>
  <c r="BH62" i="7" s="1"/>
  <c r="AE62" i="7"/>
  <c r="AQ62" i="7" s="1"/>
  <c r="BC62" i="7" s="1"/>
  <c r="AD62" i="7"/>
  <c r="AP62" i="7" s="1"/>
  <c r="BB62" i="7" s="1"/>
  <c r="AB62" i="7"/>
  <c r="AN62" i="7" s="1"/>
  <c r="AZ62" i="7" s="1"/>
  <c r="AM62" i="7"/>
  <c r="AY62" i="7" s="1"/>
  <c r="AL62" i="7"/>
  <c r="AX62" i="7" s="1"/>
  <c r="BJ62" i="7" s="1"/>
  <c r="AK62" i="7"/>
  <c r="AW62" i="7" s="1"/>
  <c r="BI62" i="7" s="1"/>
  <c r="AC62" i="7"/>
  <c r="AO62" i="7" s="1"/>
  <c r="BA62" i="7" s="1"/>
  <c r="AA119" i="7"/>
  <c r="AA176" i="7" s="1"/>
  <c r="AH54" i="7"/>
  <c r="AA121" i="7"/>
  <c r="AA125" i="7"/>
  <c r="AB63" i="7"/>
  <c r="AB60" i="7"/>
  <c r="AE60" i="7" s="1"/>
  <c r="AH60" i="7" s="1"/>
  <c r="AK60" i="7" s="1"/>
  <c r="AN60" i="7" s="1"/>
  <c r="AQ60" i="7" s="1"/>
  <c r="AT60" i="7" s="1"/>
  <c r="AW60" i="7" s="1"/>
  <c r="AZ60" i="7" s="1"/>
  <c r="BC60" i="7" s="1"/>
  <c r="BF60" i="7" s="1"/>
  <c r="BI60" i="7" s="1"/>
  <c r="AC60" i="7"/>
  <c r="AF60" i="7" s="1"/>
  <c r="AI60" i="7" s="1"/>
  <c r="AL60" i="7" s="1"/>
  <c r="AO60" i="7" s="1"/>
  <c r="AR60" i="7" s="1"/>
  <c r="AU60" i="7" s="1"/>
  <c r="AX60" i="7" s="1"/>
  <c r="BA60" i="7" s="1"/>
  <c r="BD60" i="7" s="1"/>
  <c r="BG60" i="7" s="1"/>
  <c r="BJ60" i="7" s="1"/>
  <c r="AD60" i="7"/>
  <c r="AA123" i="7"/>
  <c r="Y166" i="4"/>
  <c r="Y162" i="4"/>
  <c r="Y128" i="4" s="1"/>
  <c r="Y163" i="4"/>
  <c r="AH62" i="4"/>
  <c r="AT62" i="4" s="1"/>
  <c r="BF62" i="4" s="1"/>
  <c r="AG62" i="4"/>
  <c r="AS62" i="4" s="1"/>
  <c r="BE62" i="4" s="1"/>
  <c r="AB65" i="4"/>
  <c r="AF62" i="4"/>
  <c r="AR62" i="4" s="1"/>
  <c r="BD62" i="4" s="1"/>
  <c r="AK62" i="4"/>
  <c r="AW62" i="4" s="1"/>
  <c r="BI62" i="4" s="1"/>
  <c r="AC62" i="4"/>
  <c r="AO62" i="4" s="1"/>
  <c r="BA62" i="4" s="1"/>
  <c r="AL62" i="4"/>
  <c r="AX62" i="4" s="1"/>
  <c r="BJ62" i="4" s="1"/>
  <c r="AJ62" i="4"/>
  <c r="AV62" i="4" s="1"/>
  <c r="BH62" i="4" s="1"/>
  <c r="AI62" i="4"/>
  <c r="AU62" i="4" s="1"/>
  <c r="BG62" i="4" s="1"/>
  <c r="AE62" i="4"/>
  <c r="AQ62" i="4" s="1"/>
  <c r="BC62" i="4" s="1"/>
  <c r="AD62" i="4"/>
  <c r="AP62" i="4" s="1"/>
  <c r="BB62" i="4" s="1"/>
  <c r="AM62" i="4"/>
  <c r="AY62" i="4" s="1"/>
  <c r="AB62" i="4"/>
  <c r="AN62" i="4" s="1"/>
  <c r="AZ62" i="4" s="1"/>
  <c r="AA119" i="4"/>
  <c r="AA176" i="4" s="1"/>
  <c r="AN45" i="7"/>
  <c r="AH64" i="7"/>
  <c r="AN64" i="7" s="1"/>
  <c r="AT64" i="7" s="1"/>
  <c r="AZ64" i="7" s="1"/>
  <c r="BF64" i="7" s="1"/>
  <c r="AG64" i="7"/>
  <c r="AM64" i="7" s="1"/>
  <c r="AS64" i="7" s="1"/>
  <c r="AY64" i="7" s="1"/>
  <c r="BE64" i="7" s="1"/>
  <c r="BK64" i="7" s="1"/>
  <c r="AC67" i="7"/>
  <c r="AF64" i="7"/>
  <c r="AL64" i="7" s="1"/>
  <c r="AR64" i="7" s="1"/>
  <c r="AX64" i="7" s="1"/>
  <c r="BD64" i="7" s="1"/>
  <c r="BJ64" i="7" s="1"/>
  <c r="AE64" i="7"/>
  <c r="AK64" i="7" s="1"/>
  <c r="AQ64" i="7" s="1"/>
  <c r="AW64" i="7" s="1"/>
  <c r="BC64" i="7" s="1"/>
  <c r="BI64" i="7" s="1"/>
  <c r="AD64" i="7"/>
  <c r="AJ64" i="7" s="1"/>
  <c r="AP64" i="7" s="1"/>
  <c r="AV64" i="7" s="1"/>
  <c r="BB64" i="7" s="1"/>
  <c r="BH64" i="7" s="1"/>
  <c r="AC64" i="7"/>
  <c r="AI64" i="7" s="1"/>
  <c r="AO64" i="7" s="1"/>
  <c r="AU64" i="7" s="1"/>
  <c r="BA64" i="7" s="1"/>
  <c r="BG64" i="7" s="1"/>
  <c r="AM152" i="7"/>
  <c r="AL169" i="7"/>
  <c r="AP42" i="7"/>
  <c r="Z180" i="4"/>
  <c r="Z167" i="4"/>
  <c r="Z182" i="4"/>
  <c r="Z184" i="4" s="1"/>
  <c r="AR39" i="7"/>
  <c r="AF57" i="7"/>
  <c r="AR36" i="7"/>
  <c r="X186" i="4"/>
  <c r="AL45" i="7"/>
  <c r="AA125" i="4"/>
  <c r="AA121" i="4"/>
  <c r="AB63" i="4"/>
  <c r="AC60" i="4"/>
  <c r="AF60" i="4" s="1"/>
  <c r="AI60" i="4" s="1"/>
  <c r="AL60" i="4" s="1"/>
  <c r="AO60" i="4" s="1"/>
  <c r="AR60" i="4" s="1"/>
  <c r="AU60" i="4" s="1"/>
  <c r="AX60" i="4" s="1"/>
  <c r="BA60" i="4" s="1"/>
  <c r="BD60" i="4" s="1"/>
  <c r="BG60" i="4" s="1"/>
  <c r="BJ60" i="4" s="1"/>
  <c r="AD60" i="4"/>
  <c r="AB60" i="4"/>
  <c r="AE60" i="4" s="1"/>
  <c r="AH60" i="4" s="1"/>
  <c r="AK60" i="4" s="1"/>
  <c r="AN60" i="4" s="1"/>
  <c r="AQ60" i="4" s="1"/>
  <c r="AT60" i="4" s="1"/>
  <c r="AW60" i="4" s="1"/>
  <c r="AZ60" i="4" s="1"/>
  <c r="BC60" i="4" s="1"/>
  <c r="BF60" i="4" s="1"/>
  <c r="BI60" i="4" s="1"/>
  <c r="AA123" i="4"/>
  <c r="AM170" i="7"/>
  <c r="AN153" i="7"/>
  <c r="S134" i="14" l="1"/>
  <c r="U127" i="14"/>
  <c r="AN59" i="14"/>
  <c r="AO59" i="14" s="1"/>
  <c r="AP59" i="14" s="1"/>
  <c r="AQ59" i="14" s="1"/>
  <c r="AR59" i="14" s="1"/>
  <c r="AS59" i="14" s="1"/>
  <c r="AT59" i="14" s="1"/>
  <c r="AU59" i="14" s="1"/>
  <c r="AV59" i="14" s="1"/>
  <c r="AW59" i="14" s="1"/>
  <c r="AX59" i="14" s="1"/>
  <c r="AY59" i="14" s="1"/>
  <c r="AZ59" i="14" s="1"/>
  <c r="BA59" i="14" s="1"/>
  <c r="AG65" i="14"/>
  <c r="AH65" i="14" s="1"/>
  <c r="AI65" i="14" s="1"/>
  <c r="AE68" i="14"/>
  <c r="AF68" i="14" s="1"/>
  <c r="AG68" i="14" s="1"/>
  <c r="W17" i="14"/>
  <c r="X64" i="14"/>
  <c r="Y64" i="14" s="1"/>
  <c r="Z64" i="14" s="1"/>
  <c r="X16" i="14"/>
  <c r="R203" i="14"/>
  <c r="R209" i="14"/>
  <c r="R207" i="14"/>
  <c r="R205" i="14"/>
  <c r="V69" i="14"/>
  <c r="W69" i="14" s="1"/>
  <c r="X69" i="14" s="1"/>
  <c r="Y69" i="14" s="1"/>
  <c r="Z69" i="14" s="1"/>
  <c r="AA69" i="14" s="1"/>
  <c r="AB69" i="14" s="1"/>
  <c r="AC69" i="14" s="1"/>
  <c r="AD69" i="14" s="1"/>
  <c r="AE69" i="14" s="1"/>
  <c r="AF69" i="14" s="1"/>
  <c r="AG69" i="14" s="1"/>
  <c r="AH69" i="14" s="1"/>
  <c r="AI69" i="14" s="1"/>
  <c r="AJ69" i="14" s="1"/>
  <c r="AK69" i="14" s="1"/>
  <c r="AL69" i="14" s="1"/>
  <c r="AM69" i="14" s="1"/>
  <c r="AN69" i="14" s="1"/>
  <c r="AO69" i="14" s="1"/>
  <c r="AP69" i="14" s="1"/>
  <c r="AQ69" i="14" s="1"/>
  <c r="AR69" i="14" s="1"/>
  <c r="AS69" i="14" s="1"/>
  <c r="AT69" i="14" s="1"/>
  <c r="AU69" i="14" s="1"/>
  <c r="AV69" i="14" s="1"/>
  <c r="AW69" i="14" s="1"/>
  <c r="AX69" i="14" s="1"/>
  <c r="AY69" i="14" s="1"/>
  <c r="AZ69" i="14" s="1"/>
  <c r="BA69" i="14" s="1"/>
  <c r="BB69" i="14" s="1"/>
  <c r="BC69" i="14" s="1"/>
  <c r="BD69" i="14" s="1"/>
  <c r="V72" i="14"/>
  <c r="T197" i="14"/>
  <c r="T195" i="14"/>
  <c r="T196" i="14"/>
  <c r="T191" i="14"/>
  <c r="T190" i="14"/>
  <c r="T163" i="14"/>
  <c r="S138" i="14"/>
  <c r="S136" i="14" s="1"/>
  <c r="W71" i="14"/>
  <c r="X71" i="14" s="1"/>
  <c r="Y71" i="14" s="1"/>
  <c r="Z71" i="14" s="1"/>
  <c r="AA71" i="14" s="1"/>
  <c r="AB71" i="14" s="1"/>
  <c r="AC71" i="14" s="1"/>
  <c r="AD71" i="14" s="1"/>
  <c r="AE71" i="14" s="1"/>
  <c r="AF71" i="14" s="1"/>
  <c r="AG71" i="14" s="1"/>
  <c r="AH71" i="14" s="1"/>
  <c r="AI71" i="14" s="1"/>
  <c r="AJ71" i="14" s="1"/>
  <c r="AK71" i="14" s="1"/>
  <c r="AL71" i="14" s="1"/>
  <c r="AM71" i="14" s="1"/>
  <c r="AN71" i="14" s="1"/>
  <c r="AO71" i="14" s="1"/>
  <c r="AP71" i="14" s="1"/>
  <c r="AQ71" i="14" s="1"/>
  <c r="AR71" i="14" s="1"/>
  <c r="AS71" i="14" s="1"/>
  <c r="AT71" i="14" s="1"/>
  <c r="AU71" i="14" s="1"/>
  <c r="AV71" i="14" s="1"/>
  <c r="AW71" i="14" s="1"/>
  <c r="AX71" i="14" s="1"/>
  <c r="AY71" i="14" s="1"/>
  <c r="AZ71" i="14" s="1"/>
  <c r="BA71" i="14" s="1"/>
  <c r="BB71" i="14" s="1"/>
  <c r="BC71" i="14" s="1"/>
  <c r="BD71" i="14" s="1"/>
  <c r="BE71" i="14" s="1"/>
  <c r="W74" i="14"/>
  <c r="V40" i="14"/>
  <c r="U132" i="14"/>
  <c r="V67" i="14"/>
  <c r="W67" i="14" s="1"/>
  <c r="X67" i="14" s="1"/>
  <c r="Y67" i="14" s="1"/>
  <c r="Z67" i="14" s="1"/>
  <c r="AA67" i="14" s="1"/>
  <c r="AB67" i="14" s="1"/>
  <c r="AC67" i="14" s="1"/>
  <c r="AD67" i="14" s="1"/>
  <c r="AE67" i="14" s="1"/>
  <c r="AF67" i="14" s="1"/>
  <c r="AG67" i="14" s="1"/>
  <c r="AH67" i="14" s="1"/>
  <c r="AI67" i="14" s="1"/>
  <c r="AJ67" i="14" s="1"/>
  <c r="AK67" i="14" s="1"/>
  <c r="AL67" i="14" s="1"/>
  <c r="AM67" i="14" s="1"/>
  <c r="AN67" i="14" s="1"/>
  <c r="AO67" i="14" s="1"/>
  <c r="AP67" i="14" s="1"/>
  <c r="AQ67" i="14" s="1"/>
  <c r="AR67" i="14" s="1"/>
  <c r="AS67" i="14" s="1"/>
  <c r="AT67" i="14" s="1"/>
  <c r="AU67" i="14" s="1"/>
  <c r="AV67" i="14" s="1"/>
  <c r="AW67" i="14" s="1"/>
  <c r="AX67" i="14" s="1"/>
  <c r="AY67" i="14" s="1"/>
  <c r="AZ67" i="14" s="1"/>
  <c r="BA67" i="14" s="1"/>
  <c r="BB67" i="14" s="1"/>
  <c r="BC67" i="14" s="1"/>
  <c r="BD67" i="14" s="1"/>
  <c r="U129" i="14"/>
  <c r="V70" i="14"/>
  <c r="AN170" i="7"/>
  <c r="AO153" i="7"/>
  <c r="AA178" i="4"/>
  <c r="AA174" i="4"/>
  <c r="AA175" i="4"/>
  <c r="AA175" i="7"/>
  <c r="AA178" i="7"/>
  <c r="AA174" i="7"/>
  <c r="AU39" i="4"/>
  <c r="AX39" i="4" s="1"/>
  <c r="BA39" i="4" s="1"/>
  <c r="AS42" i="7"/>
  <c r="AI67" i="7"/>
  <c r="AO67" i="7" s="1"/>
  <c r="AU67" i="7" s="1"/>
  <c r="BA67" i="7" s="1"/>
  <c r="BG67" i="7" s="1"/>
  <c r="AD70" i="7"/>
  <c r="AH67" i="7"/>
  <c r="AN67" i="7" s="1"/>
  <c r="AT67" i="7" s="1"/>
  <c r="AZ67" i="7" s="1"/>
  <c r="BF67" i="7" s="1"/>
  <c r="BL67" i="7" s="1"/>
  <c r="AG67" i="7"/>
  <c r="AM67" i="7" s="1"/>
  <c r="AS67" i="7" s="1"/>
  <c r="AY67" i="7" s="1"/>
  <c r="BE67" i="7" s="1"/>
  <c r="BK67" i="7" s="1"/>
  <c r="AF67" i="7"/>
  <c r="AL67" i="7" s="1"/>
  <c r="AR67" i="7" s="1"/>
  <c r="AX67" i="7" s="1"/>
  <c r="BD67" i="7" s="1"/>
  <c r="BJ67" i="7" s="1"/>
  <c r="AE67" i="7"/>
  <c r="AK67" i="7" s="1"/>
  <c r="AQ67" i="7" s="1"/>
  <c r="AW67" i="7" s="1"/>
  <c r="BC67" i="7" s="1"/>
  <c r="BI67" i="7" s="1"/>
  <c r="AD67" i="7"/>
  <c r="AJ67" i="7" s="1"/>
  <c r="AP67" i="7" s="1"/>
  <c r="AV67" i="7" s="1"/>
  <c r="BB67" i="7" s="1"/>
  <c r="BH67" i="7" s="1"/>
  <c r="Y186" i="7"/>
  <c r="AO153" i="4"/>
  <c r="AN170" i="4"/>
  <c r="AM169" i="4"/>
  <c r="AN152" i="4"/>
  <c r="AK54" i="4"/>
  <c r="AH64" i="4"/>
  <c r="AN64" i="4" s="1"/>
  <c r="AT64" i="4" s="1"/>
  <c r="AZ64" i="4" s="1"/>
  <c r="BF64" i="4" s="1"/>
  <c r="AG64" i="4"/>
  <c r="AM64" i="4" s="1"/>
  <c r="AS64" i="4" s="1"/>
  <c r="AY64" i="4" s="1"/>
  <c r="BE64" i="4" s="1"/>
  <c r="BK64" i="4" s="1"/>
  <c r="AF64" i="4"/>
  <c r="AL64" i="4" s="1"/>
  <c r="AR64" i="4" s="1"/>
  <c r="AX64" i="4" s="1"/>
  <c r="BD64" i="4" s="1"/>
  <c r="BJ64" i="4" s="1"/>
  <c r="AC64" i="4"/>
  <c r="AI64" i="4" s="1"/>
  <c r="AO64" i="4" s="1"/>
  <c r="AU64" i="4" s="1"/>
  <c r="BA64" i="4" s="1"/>
  <c r="BG64" i="4" s="1"/>
  <c r="AD64" i="4"/>
  <c r="AJ64" i="4" s="1"/>
  <c r="AP64" i="4" s="1"/>
  <c r="AV64" i="4" s="1"/>
  <c r="BB64" i="4" s="1"/>
  <c r="BH64" i="4" s="1"/>
  <c r="AE64" i="4"/>
  <c r="AK64" i="4" s="1"/>
  <c r="AQ64" i="4" s="1"/>
  <c r="AW64" i="4" s="1"/>
  <c r="BC64" i="4" s="1"/>
  <c r="BI64" i="4" s="1"/>
  <c r="AC67" i="4"/>
  <c r="AM51" i="4"/>
  <c r="AC68" i="4"/>
  <c r="AL65" i="4"/>
  <c r="AX65" i="4" s="1"/>
  <c r="BJ65" i="4" s="1"/>
  <c r="AD65" i="4"/>
  <c r="AP65" i="4" s="1"/>
  <c r="BB65" i="4" s="1"/>
  <c r="AK65" i="4"/>
  <c r="AW65" i="4" s="1"/>
  <c r="BI65" i="4" s="1"/>
  <c r="AC65" i="4"/>
  <c r="AO65" i="4" s="1"/>
  <c r="BA65" i="4" s="1"/>
  <c r="AJ65" i="4"/>
  <c r="AV65" i="4" s="1"/>
  <c r="BH65" i="4" s="1"/>
  <c r="AG65" i="4"/>
  <c r="AS65" i="4" s="1"/>
  <c r="BE65" i="4" s="1"/>
  <c r="AN65" i="4"/>
  <c r="AZ65" i="4" s="1"/>
  <c r="AM65" i="4"/>
  <c r="AY65" i="4" s="1"/>
  <c r="BK65" i="4" s="1"/>
  <c r="AI65" i="4"/>
  <c r="AU65" i="4" s="1"/>
  <c r="BG65" i="4" s="1"/>
  <c r="AH65" i="4"/>
  <c r="AT65" i="4" s="1"/>
  <c r="BF65" i="4" s="1"/>
  <c r="AE65" i="4"/>
  <c r="AQ65" i="4" s="1"/>
  <c r="BC65" i="4" s="1"/>
  <c r="AF65" i="4"/>
  <c r="AR65" i="4" s="1"/>
  <c r="BD65" i="4" s="1"/>
  <c r="AB119" i="4"/>
  <c r="AB176" i="4" s="1"/>
  <c r="AA167" i="4"/>
  <c r="AA182" i="4"/>
  <c r="AA184" i="4" s="1"/>
  <c r="AA180" i="4"/>
  <c r="AI57" i="7"/>
  <c r="Z166" i="4"/>
  <c r="Z162" i="4"/>
  <c r="Z163" i="4"/>
  <c r="AG60" i="7"/>
  <c r="AJ65" i="7"/>
  <c r="AV65" i="7" s="1"/>
  <c r="BH65" i="7" s="1"/>
  <c r="AI65" i="7"/>
  <c r="AU65" i="7" s="1"/>
  <c r="BG65" i="7" s="1"/>
  <c r="AH65" i="7"/>
  <c r="AT65" i="7" s="1"/>
  <c r="BF65" i="7" s="1"/>
  <c r="AC68" i="7"/>
  <c r="AG65" i="7"/>
  <c r="AS65" i="7" s="1"/>
  <c r="BE65" i="7" s="1"/>
  <c r="AN65" i="7"/>
  <c r="AZ65" i="7" s="1"/>
  <c r="AM65" i="7"/>
  <c r="AY65" i="7" s="1"/>
  <c r="BK65" i="7" s="1"/>
  <c r="AL65" i="7"/>
  <c r="AX65" i="7" s="1"/>
  <c r="BJ65" i="7" s="1"/>
  <c r="AK65" i="7"/>
  <c r="AW65" i="7" s="1"/>
  <c r="BI65" i="7" s="1"/>
  <c r="AC65" i="7"/>
  <c r="AO65" i="7" s="1"/>
  <c r="BA65" i="7" s="1"/>
  <c r="AF65" i="7"/>
  <c r="AR65" i="7" s="1"/>
  <c r="BD65" i="7" s="1"/>
  <c r="AE65" i="7"/>
  <c r="AQ65" i="7" s="1"/>
  <c r="BC65" i="7" s="1"/>
  <c r="AD65" i="7"/>
  <c r="AP65" i="7" s="1"/>
  <c r="BB65" i="7" s="1"/>
  <c r="AB119" i="7"/>
  <c r="AB176" i="7" s="1"/>
  <c r="AM51" i="7"/>
  <c r="AO48" i="7"/>
  <c r="AB125" i="4"/>
  <c r="AD63" i="4"/>
  <c r="AG63" i="4" s="1"/>
  <c r="AJ63" i="4" s="1"/>
  <c r="AM63" i="4" s="1"/>
  <c r="AP63" i="4" s="1"/>
  <c r="AS63" i="4" s="1"/>
  <c r="AV63" i="4" s="1"/>
  <c r="AY63" i="4" s="1"/>
  <c r="BB63" i="4" s="1"/>
  <c r="BE63" i="4" s="1"/>
  <c r="BH63" i="4" s="1"/>
  <c r="BK63" i="4" s="1"/>
  <c r="AC63" i="4"/>
  <c r="AF63" i="4" s="1"/>
  <c r="AI63" i="4" s="1"/>
  <c r="AL63" i="4" s="1"/>
  <c r="AO63" i="4" s="1"/>
  <c r="AR63" i="4" s="1"/>
  <c r="AU63" i="4" s="1"/>
  <c r="AX63" i="4" s="1"/>
  <c r="BA63" i="4" s="1"/>
  <c r="BD63" i="4" s="1"/>
  <c r="BG63" i="4" s="1"/>
  <c r="BJ63" i="4" s="1"/>
  <c r="AB121" i="4"/>
  <c r="AC66" i="4"/>
  <c r="AE63" i="4"/>
  <c r="AB123" i="4"/>
  <c r="AO48" i="4"/>
  <c r="AA180" i="7"/>
  <c r="AA167" i="7"/>
  <c r="AA184" i="7"/>
  <c r="AU36" i="7"/>
  <c r="AX36" i="7" s="1"/>
  <c r="BA36" i="7" s="1"/>
  <c r="AU39" i="7"/>
  <c r="AX39" i="7" s="1"/>
  <c r="BA39" i="7" s="1"/>
  <c r="AM169" i="7"/>
  <c r="AN152" i="7"/>
  <c r="AS42" i="4"/>
  <c r="Z166" i="7"/>
  <c r="Z162" i="7"/>
  <c r="Z163" i="7"/>
  <c r="AQ45" i="4"/>
  <c r="AG60" i="4"/>
  <c r="AO45" i="7"/>
  <c r="AK54" i="7"/>
  <c r="AQ45" i="7"/>
  <c r="Y186" i="4"/>
  <c r="AB125" i="7"/>
  <c r="AB121" i="7"/>
  <c r="AC66" i="7"/>
  <c r="AE63" i="7"/>
  <c r="AD63" i="7"/>
  <c r="AG63" i="7" s="1"/>
  <c r="AJ63" i="7" s="1"/>
  <c r="AM63" i="7" s="1"/>
  <c r="AP63" i="7" s="1"/>
  <c r="AS63" i="7" s="1"/>
  <c r="AV63" i="7" s="1"/>
  <c r="AY63" i="7" s="1"/>
  <c r="BB63" i="7" s="1"/>
  <c r="BE63" i="7" s="1"/>
  <c r="BH63" i="7" s="1"/>
  <c r="BK63" i="7" s="1"/>
  <c r="AC63" i="7"/>
  <c r="AF63" i="7" s="1"/>
  <c r="AI63" i="7" s="1"/>
  <c r="AL63" i="7" s="1"/>
  <c r="AO63" i="7" s="1"/>
  <c r="AR63" i="7" s="1"/>
  <c r="AU63" i="7" s="1"/>
  <c r="AX63" i="7" s="1"/>
  <c r="BA63" i="7" s="1"/>
  <c r="BD63" i="7" s="1"/>
  <c r="BG63" i="7" s="1"/>
  <c r="BJ63" i="7" s="1"/>
  <c r="AB123" i="7"/>
  <c r="AI57" i="4"/>
  <c r="T134" i="14" l="1"/>
  <c r="V127" i="14"/>
  <c r="AH68" i="14"/>
  <c r="AI68" i="14" s="1"/>
  <c r="AJ68" i="14" s="1"/>
  <c r="X17" i="14"/>
  <c r="AJ65" i="14"/>
  <c r="AK65" i="14" s="1"/>
  <c r="AL65" i="14" s="1"/>
  <c r="W40" i="14"/>
  <c r="X74" i="14"/>
  <c r="Y74" i="14" s="1"/>
  <c r="Z74" i="14" s="1"/>
  <c r="AA74" i="14" s="1"/>
  <c r="AB74" i="14" s="1"/>
  <c r="AC74" i="14" s="1"/>
  <c r="X77" i="14"/>
  <c r="Y16" i="14"/>
  <c r="U196" i="14"/>
  <c r="U197" i="14"/>
  <c r="U195" i="14"/>
  <c r="W72" i="14"/>
  <c r="X72" i="14" s="1"/>
  <c r="Y72" i="14" s="1"/>
  <c r="Z72" i="14" s="1"/>
  <c r="AA72" i="14" s="1"/>
  <c r="AB72" i="14" s="1"/>
  <c r="AC72" i="14" s="1"/>
  <c r="AD72" i="14" s="1"/>
  <c r="AE72" i="14" s="1"/>
  <c r="AF72" i="14" s="1"/>
  <c r="AG72" i="14" s="1"/>
  <c r="AH72" i="14" s="1"/>
  <c r="AI72" i="14" s="1"/>
  <c r="AJ72" i="14" s="1"/>
  <c r="AK72" i="14" s="1"/>
  <c r="AL72" i="14" s="1"/>
  <c r="AM72" i="14" s="1"/>
  <c r="AN72" i="14" s="1"/>
  <c r="AO72" i="14" s="1"/>
  <c r="AP72" i="14" s="1"/>
  <c r="AQ72" i="14" s="1"/>
  <c r="AR72" i="14" s="1"/>
  <c r="AS72" i="14" s="1"/>
  <c r="AT72" i="14" s="1"/>
  <c r="AU72" i="14" s="1"/>
  <c r="AV72" i="14" s="1"/>
  <c r="AW72" i="14" s="1"/>
  <c r="AX72" i="14" s="1"/>
  <c r="AY72" i="14" s="1"/>
  <c r="AZ72" i="14" s="1"/>
  <c r="BA72" i="14" s="1"/>
  <c r="BB72" i="14" s="1"/>
  <c r="BC72" i="14" s="1"/>
  <c r="BD72" i="14" s="1"/>
  <c r="BE72" i="14" s="1"/>
  <c r="W75" i="14"/>
  <c r="W70" i="14"/>
  <c r="X70" i="14" s="1"/>
  <c r="Y70" i="14" s="1"/>
  <c r="Z70" i="14" s="1"/>
  <c r="AA70" i="14" s="1"/>
  <c r="AB70" i="14" s="1"/>
  <c r="AC70" i="14" s="1"/>
  <c r="AD70" i="14" s="1"/>
  <c r="AE70" i="14" s="1"/>
  <c r="AF70" i="14" s="1"/>
  <c r="AG70" i="14" s="1"/>
  <c r="AH70" i="14" s="1"/>
  <c r="AI70" i="14" s="1"/>
  <c r="AJ70" i="14" s="1"/>
  <c r="AK70" i="14" s="1"/>
  <c r="AL70" i="14" s="1"/>
  <c r="AM70" i="14" s="1"/>
  <c r="AN70" i="14" s="1"/>
  <c r="AO70" i="14" s="1"/>
  <c r="AP70" i="14" s="1"/>
  <c r="AQ70" i="14" s="1"/>
  <c r="AR70" i="14" s="1"/>
  <c r="AS70" i="14" s="1"/>
  <c r="AT70" i="14" s="1"/>
  <c r="AU70" i="14" s="1"/>
  <c r="AV70" i="14" s="1"/>
  <c r="AW70" i="14" s="1"/>
  <c r="AX70" i="14" s="1"/>
  <c r="AY70" i="14" s="1"/>
  <c r="AZ70" i="14" s="1"/>
  <c r="BA70" i="14" s="1"/>
  <c r="BB70" i="14" s="1"/>
  <c r="BC70" i="14" s="1"/>
  <c r="BD70" i="14" s="1"/>
  <c r="BE70" i="14" s="1"/>
  <c r="W73" i="14"/>
  <c r="V129" i="14"/>
  <c r="V132" i="14"/>
  <c r="S207" i="14"/>
  <c r="S209" i="14"/>
  <c r="S205" i="14"/>
  <c r="S203" i="14"/>
  <c r="U191" i="14"/>
  <c r="U190" i="14"/>
  <c r="U163" i="14"/>
  <c r="T138" i="14"/>
  <c r="T136" i="14" s="1"/>
  <c r="AA64" i="14"/>
  <c r="AB64" i="14" s="1"/>
  <c r="AC64" i="14" s="1"/>
  <c r="AD64" i="14" s="1"/>
  <c r="AE64" i="14" s="1"/>
  <c r="AF64" i="14" s="1"/>
  <c r="AG64" i="14" s="1"/>
  <c r="AH64" i="14" s="1"/>
  <c r="AI64" i="14" s="1"/>
  <c r="AJ64" i="14" s="1"/>
  <c r="AK64" i="14" s="1"/>
  <c r="AL64" i="14" s="1"/>
  <c r="AM64" i="14" s="1"/>
  <c r="AN64" i="14" s="1"/>
  <c r="AO64" i="14" s="1"/>
  <c r="AP64" i="14" s="1"/>
  <c r="AQ64" i="14" s="1"/>
  <c r="AR64" i="14" s="1"/>
  <c r="AS64" i="14" s="1"/>
  <c r="AT64" i="14" s="1"/>
  <c r="AU64" i="14" s="1"/>
  <c r="AV64" i="14" s="1"/>
  <c r="AW64" i="14" s="1"/>
  <c r="AX64" i="14" s="1"/>
  <c r="AY64" i="14" s="1"/>
  <c r="AZ64" i="14" s="1"/>
  <c r="BA64" i="14" s="1"/>
  <c r="BB64" i="14" s="1"/>
  <c r="BC64" i="14" s="1"/>
  <c r="AL68" i="4"/>
  <c r="AX68" i="4" s="1"/>
  <c r="BJ68" i="4" s="1"/>
  <c r="AD68" i="4"/>
  <c r="AP68" i="4" s="1"/>
  <c r="BB68" i="4" s="1"/>
  <c r="AK68" i="4"/>
  <c r="AW68" i="4" s="1"/>
  <c r="BI68" i="4" s="1"/>
  <c r="AJ68" i="4"/>
  <c r="AV68" i="4" s="1"/>
  <c r="BH68" i="4" s="1"/>
  <c r="AI68" i="4"/>
  <c r="AU68" i="4" s="1"/>
  <c r="BG68" i="4" s="1"/>
  <c r="AG68" i="4"/>
  <c r="AS68" i="4" s="1"/>
  <c r="BE68" i="4" s="1"/>
  <c r="AF68" i="4"/>
  <c r="AR68" i="4" s="1"/>
  <c r="BD68" i="4" s="1"/>
  <c r="AE68" i="4"/>
  <c r="AQ68" i="4" s="1"/>
  <c r="BC68" i="4" s="1"/>
  <c r="AN68" i="4"/>
  <c r="AZ68" i="4" s="1"/>
  <c r="BL68" i="4" s="1"/>
  <c r="AO68" i="4"/>
  <c r="BA68" i="4" s="1"/>
  <c r="AM68" i="4"/>
  <c r="AY68" i="4" s="1"/>
  <c r="BK68" i="4" s="1"/>
  <c r="AH68" i="4"/>
  <c r="AT68" i="4" s="1"/>
  <c r="BF68" i="4" s="1"/>
  <c r="AD71" i="4"/>
  <c r="AC119" i="4"/>
  <c r="AC176" i="4" s="1"/>
  <c r="AH63" i="7"/>
  <c r="AN54" i="7"/>
  <c r="AT45" i="4"/>
  <c r="AW45" i="4" s="1"/>
  <c r="AZ45" i="4" s="1"/>
  <c r="BC45" i="4" s="1"/>
  <c r="AR48" i="4"/>
  <c r="AP51" i="7"/>
  <c r="AN68" i="7"/>
  <c r="AZ68" i="7" s="1"/>
  <c r="BL68" i="7" s="1"/>
  <c r="AF68" i="7"/>
  <c r="AR68" i="7" s="1"/>
  <c r="BD68" i="7" s="1"/>
  <c r="AM68" i="7"/>
  <c r="AY68" i="7" s="1"/>
  <c r="BK68" i="7" s="1"/>
  <c r="AE68" i="7"/>
  <c r="AQ68" i="7" s="1"/>
  <c r="BC68" i="7" s="1"/>
  <c r="AL68" i="7"/>
  <c r="AX68" i="7" s="1"/>
  <c r="BJ68" i="7" s="1"/>
  <c r="AD68" i="7"/>
  <c r="AP68" i="7" s="1"/>
  <c r="BB68" i="7" s="1"/>
  <c r="AK68" i="7"/>
  <c r="AW68" i="7" s="1"/>
  <c r="BI68" i="7" s="1"/>
  <c r="AD71" i="7"/>
  <c r="AO68" i="7"/>
  <c r="BA68" i="7" s="1"/>
  <c r="AJ68" i="7"/>
  <c r="AV68" i="7" s="1"/>
  <c r="BH68" i="7" s="1"/>
  <c r="AI68" i="7"/>
  <c r="AU68" i="7" s="1"/>
  <c r="BG68" i="7" s="1"/>
  <c r="AG68" i="7"/>
  <c r="AS68" i="7" s="1"/>
  <c r="BE68" i="7" s="1"/>
  <c r="AH68" i="7"/>
  <c r="AT68" i="7" s="1"/>
  <c r="BF68" i="7" s="1"/>
  <c r="AC119" i="7"/>
  <c r="AC176" i="7" s="1"/>
  <c r="AJ60" i="7"/>
  <c r="AP153" i="4"/>
  <c r="AO170" i="4"/>
  <c r="AC125" i="7"/>
  <c r="AF66" i="7"/>
  <c r="AE66" i="7"/>
  <c r="AH66" i="7" s="1"/>
  <c r="AK66" i="7" s="1"/>
  <c r="AN66" i="7" s="1"/>
  <c r="AQ66" i="7" s="1"/>
  <c r="AT66" i="7" s="1"/>
  <c r="AW66" i="7" s="1"/>
  <c r="AZ66" i="7" s="1"/>
  <c r="BC66" i="7" s="1"/>
  <c r="BF66" i="7" s="1"/>
  <c r="BI66" i="7" s="1"/>
  <c r="BL66" i="7" s="1"/>
  <c r="AD66" i="7"/>
  <c r="AG66" i="7" s="1"/>
  <c r="AJ66" i="7" s="1"/>
  <c r="AM66" i="7" s="1"/>
  <c r="AP66" i="7" s="1"/>
  <c r="AS66" i="7" s="1"/>
  <c r="AV66" i="7" s="1"/>
  <c r="AY66" i="7" s="1"/>
  <c r="BB66" i="7" s="1"/>
  <c r="BE66" i="7" s="1"/>
  <c r="BH66" i="7" s="1"/>
  <c r="BK66" i="7" s="1"/>
  <c r="AC121" i="7"/>
  <c r="AD69" i="7"/>
  <c r="AC123" i="7"/>
  <c r="AR45" i="7"/>
  <c r="AU45" i="7" s="1"/>
  <c r="AX45" i="7" s="1"/>
  <c r="BA45" i="7" s="1"/>
  <c r="BD45" i="7" s="1"/>
  <c r="AV42" i="4"/>
  <c r="AY42" i="4" s="1"/>
  <c r="BB42" i="4" s="1"/>
  <c r="AB167" i="4"/>
  <c r="AB182" i="4"/>
  <c r="AB184" i="4" s="1"/>
  <c r="AB180" i="4"/>
  <c r="AR48" i="7"/>
  <c r="AD70" i="4"/>
  <c r="AG67" i="4"/>
  <c r="AM67" i="4" s="1"/>
  <c r="AS67" i="4" s="1"/>
  <c r="AY67" i="4" s="1"/>
  <c r="BE67" i="4" s="1"/>
  <c r="BK67" i="4" s="1"/>
  <c r="AF67" i="4"/>
  <c r="AL67" i="4" s="1"/>
  <c r="AR67" i="4" s="1"/>
  <c r="AX67" i="4" s="1"/>
  <c r="BD67" i="4" s="1"/>
  <c r="BJ67" i="4" s="1"/>
  <c r="AE67" i="4"/>
  <c r="AK67" i="4" s="1"/>
  <c r="AQ67" i="4" s="1"/>
  <c r="AW67" i="4" s="1"/>
  <c r="BC67" i="4" s="1"/>
  <c r="BI67" i="4" s="1"/>
  <c r="AD67" i="4"/>
  <c r="AJ67" i="4" s="1"/>
  <c r="AP67" i="4" s="1"/>
  <c r="AV67" i="4" s="1"/>
  <c r="BB67" i="4" s="1"/>
  <c r="BH67" i="4" s="1"/>
  <c r="AI67" i="4"/>
  <c r="AO67" i="4" s="1"/>
  <c r="AU67" i="4" s="1"/>
  <c r="BA67" i="4" s="1"/>
  <c r="BG67" i="4" s="1"/>
  <c r="AH67" i="4"/>
  <c r="AN67" i="4" s="1"/>
  <c r="AT67" i="4" s="1"/>
  <c r="AZ67" i="4" s="1"/>
  <c r="BF67" i="4" s="1"/>
  <c r="BL67" i="4" s="1"/>
  <c r="AV42" i="7"/>
  <c r="AY42" i="7" s="1"/>
  <c r="BB42" i="7" s="1"/>
  <c r="AB178" i="7"/>
  <c r="AB174" i="7"/>
  <c r="AB175" i="7"/>
  <c r="AH63" i="4"/>
  <c r="AN169" i="7"/>
  <c r="AO152" i="7"/>
  <c r="AA166" i="4"/>
  <c r="AA162" i="4"/>
  <c r="AA128" i="4" s="1"/>
  <c r="AA163" i="4"/>
  <c r="AF70" i="7"/>
  <c r="AL70" i="7" s="1"/>
  <c r="AR70" i="7" s="1"/>
  <c r="AX70" i="7" s="1"/>
  <c r="BD70" i="7" s="1"/>
  <c r="BJ70" i="7" s="1"/>
  <c r="AE70" i="7"/>
  <c r="AK70" i="7" s="1"/>
  <c r="AQ70" i="7" s="1"/>
  <c r="AW70" i="7" s="1"/>
  <c r="BC70" i="7" s="1"/>
  <c r="BI70" i="7" s="1"/>
  <c r="AJ70" i="7"/>
  <c r="AP70" i="7" s="1"/>
  <c r="AV70" i="7" s="1"/>
  <c r="BB70" i="7" s="1"/>
  <c r="BH70" i="7" s="1"/>
  <c r="AI70" i="7"/>
  <c r="AO70" i="7" s="1"/>
  <c r="AU70" i="7" s="1"/>
  <c r="BA70" i="7" s="1"/>
  <c r="BG70" i="7" s="1"/>
  <c r="BM70" i="7" s="1"/>
  <c r="AH70" i="7"/>
  <c r="AN70" i="7" s="1"/>
  <c r="AT70" i="7" s="1"/>
  <c r="AZ70" i="7" s="1"/>
  <c r="BF70" i="7" s="1"/>
  <c r="BL70" i="7" s="1"/>
  <c r="AG70" i="7"/>
  <c r="AM70" i="7" s="1"/>
  <c r="AS70" i="7" s="1"/>
  <c r="AY70" i="7" s="1"/>
  <c r="BE70" i="7" s="1"/>
  <c r="BK70" i="7" s="1"/>
  <c r="AE73" i="7"/>
  <c r="AT45" i="7"/>
  <c r="AW45" i="7" s="1"/>
  <c r="AZ45" i="7" s="1"/>
  <c r="BC45" i="7" s="1"/>
  <c r="AL57" i="7"/>
  <c r="AJ60" i="4"/>
  <c r="AF66" i="4"/>
  <c r="AD69" i="4"/>
  <c r="AE66" i="4"/>
  <c r="AH66" i="4" s="1"/>
  <c r="AK66" i="4" s="1"/>
  <c r="AN66" i="4" s="1"/>
  <c r="AQ66" i="4" s="1"/>
  <c r="AT66" i="4" s="1"/>
  <c r="AW66" i="4" s="1"/>
  <c r="AZ66" i="4" s="1"/>
  <c r="BC66" i="4" s="1"/>
  <c r="BF66" i="4" s="1"/>
  <c r="BI66" i="4" s="1"/>
  <c r="BL66" i="4" s="1"/>
  <c r="AC125" i="4"/>
  <c r="AD66" i="4"/>
  <c r="AG66" i="4" s="1"/>
  <c r="AJ66" i="4" s="1"/>
  <c r="AM66" i="4" s="1"/>
  <c r="AP66" i="4" s="1"/>
  <c r="AS66" i="4" s="1"/>
  <c r="AV66" i="4" s="1"/>
  <c r="AY66" i="4" s="1"/>
  <c r="BB66" i="4" s="1"/>
  <c r="BE66" i="4" s="1"/>
  <c r="BH66" i="4" s="1"/>
  <c r="BK66" i="4" s="1"/>
  <c r="AC121" i="4"/>
  <c r="AC123" i="4"/>
  <c r="AA166" i="7"/>
  <c r="AA163" i="7"/>
  <c r="AA162" i="7"/>
  <c r="AA128" i="7" s="1"/>
  <c r="AA186" i="7" s="1"/>
  <c r="AB178" i="4"/>
  <c r="AB174" i="4"/>
  <c r="AB175" i="4"/>
  <c r="Z128" i="4"/>
  <c r="Z186" i="4" s="1"/>
  <c r="AN54" i="4"/>
  <c r="AN169" i="4"/>
  <c r="AO152" i="4"/>
  <c r="AP153" i="7"/>
  <c r="AO170" i="7"/>
  <c r="AB167" i="7"/>
  <c r="AB184" i="7"/>
  <c r="AB180" i="7"/>
  <c r="AL57" i="4"/>
  <c r="Z128" i="7"/>
  <c r="Z186" i="7" s="1"/>
  <c r="AP51" i="4"/>
  <c r="U134" i="14" l="1"/>
  <c r="W127" i="14"/>
  <c r="Y17" i="14"/>
  <c r="AD74" i="14"/>
  <c r="AE74" i="14" s="1"/>
  <c r="AF74" i="14" s="1"/>
  <c r="AM65" i="14"/>
  <c r="AN65" i="14" s="1"/>
  <c r="AO65" i="14" s="1"/>
  <c r="AP65" i="14" s="1"/>
  <c r="AQ65" i="14" s="1"/>
  <c r="AR65" i="14" s="1"/>
  <c r="AS65" i="14" s="1"/>
  <c r="AT65" i="14" s="1"/>
  <c r="AU65" i="14" s="1"/>
  <c r="AV65" i="14" s="1"/>
  <c r="AW65" i="14" s="1"/>
  <c r="AX65" i="14" s="1"/>
  <c r="AY65" i="14" s="1"/>
  <c r="AZ65" i="14" s="1"/>
  <c r="BA65" i="14" s="1"/>
  <c r="BB65" i="14" s="1"/>
  <c r="BC65" i="14" s="1"/>
  <c r="AK68" i="14"/>
  <c r="AL68" i="14" s="1"/>
  <c r="AM68" i="14" s="1"/>
  <c r="T205" i="14"/>
  <c r="T209" i="14"/>
  <c r="T207" i="14"/>
  <c r="T203" i="14"/>
  <c r="U138" i="14"/>
  <c r="U136" i="14" s="1"/>
  <c r="V197" i="14"/>
  <c r="V195" i="14"/>
  <c r="V196" i="14"/>
  <c r="X40" i="14"/>
  <c r="V191" i="14"/>
  <c r="V190" i="14"/>
  <c r="V163" i="14"/>
  <c r="Z16" i="14"/>
  <c r="X73" i="14"/>
  <c r="Y73" i="14" s="1"/>
  <c r="Z73" i="14" s="1"/>
  <c r="W129" i="14"/>
  <c r="X76" i="14"/>
  <c r="W132" i="14"/>
  <c r="Y77" i="14"/>
  <c r="Z77" i="14" s="1"/>
  <c r="AA77" i="14" s="1"/>
  <c r="AB77" i="14" s="1"/>
  <c r="AC77" i="14" s="1"/>
  <c r="AD77" i="14" s="1"/>
  <c r="Y80" i="14"/>
  <c r="X75" i="14"/>
  <c r="Y75" i="14" s="1"/>
  <c r="Z75" i="14" s="1"/>
  <c r="AA75" i="14" s="1"/>
  <c r="AB75" i="14" s="1"/>
  <c r="AC75" i="14" s="1"/>
  <c r="AD75" i="14" s="1"/>
  <c r="AE75" i="14" s="1"/>
  <c r="AF75" i="14" s="1"/>
  <c r="AG75" i="14" s="1"/>
  <c r="AH75" i="14" s="1"/>
  <c r="AI75" i="14" s="1"/>
  <c r="AJ75" i="14" s="1"/>
  <c r="AK75" i="14" s="1"/>
  <c r="AL75" i="14" s="1"/>
  <c r="AM75" i="14" s="1"/>
  <c r="AN75" i="14" s="1"/>
  <c r="AO75" i="14" s="1"/>
  <c r="AP75" i="14" s="1"/>
  <c r="AQ75" i="14" s="1"/>
  <c r="AR75" i="14" s="1"/>
  <c r="AS75" i="14" s="1"/>
  <c r="AT75" i="14" s="1"/>
  <c r="AU75" i="14" s="1"/>
  <c r="AV75" i="14" s="1"/>
  <c r="AW75" i="14" s="1"/>
  <c r="AX75" i="14" s="1"/>
  <c r="AY75" i="14" s="1"/>
  <c r="AZ75" i="14" s="1"/>
  <c r="BA75" i="14" s="1"/>
  <c r="BB75" i="14" s="1"/>
  <c r="BC75" i="14" s="1"/>
  <c r="BD75" i="14" s="1"/>
  <c r="BE75" i="14" s="1"/>
  <c r="BF75" i="14" s="1"/>
  <c r="X78" i="14"/>
  <c r="AB166" i="7"/>
  <c r="AB163" i="7"/>
  <c r="AB162" i="7"/>
  <c r="AC180" i="7"/>
  <c r="AC167" i="7"/>
  <c r="AC184" i="7"/>
  <c r="AU48" i="4"/>
  <c r="AX48" i="4" s="1"/>
  <c r="BA48" i="4" s="1"/>
  <c r="BD48" i="4" s="1"/>
  <c r="AI66" i="4"/>
  <c r="AM60" i="4"/>
  <c r="AJ70" i="4"/>
  <c r="AP70" i="4" s="1"/>
  <c r="AV70" i="4" s="1"/>
  <c r="BB70" i="4" s="1"/>
  <c r="BH70" i="4" s="1"/>
  <c r="AE73" i="4"/>
  <c r="AI70" i="4"/>
  <c r="AO70" i="4" s="1"/>
  <c r="AU70" i="4" s="1"/>
  <c r="BA70" i="4" s="1"/>
  <c r="BG70" i="4" s="1"/>
  <c r="BM70" i="4" s="1"/>
  <c r="AF70" i="4"/>
  <c r="AL70" i="4" s="1"/>
  <c r="AR70" i="4" s="1"/>
  <c r="AX70" i="4" s="1"/>
  <c r="BD70" i="4" s="1"/>
  <c r="BJ70" i="4" s="1"/>
  <c r="AG70" i="4"/>
  <c r="AM70" i="4" s="1"/>
  <c r="AS70" i="4" s="1"/>
  <c r="AY70" i="4" s="1"/>
  <c r="BE70" i="4" s="1"/>
  <c r="BK70" i="4" s="1"/>
  <c r="AE70" i="4"/>
  <c r="AK70" i="4" s="1"/>
  <c r="AQ70" i="4" s="1"/>
  <c r="AW70" i="4" s="1"/>
  <c r="BC70" i="4" s="1"/>
  <c r="BI70" i="4" s="1"/>
  <c r="AH70" i="4"/>
  <c r="AN70" i="4" s="1"/>
  <c r="AT70" i="4" s="1"/>
  <c r="AZ70" i="4" s="1"/>
  <c r="BF70" i="4" s="1"/>
  <c r="BL70" i="4" s="1"/>
  <c r="AD125" i="7"/>
  <c r="AD121" i="7"/>
  <c r="AE72" i="7"/>
  <c r="AG69" i="7"/>
  <c r="AF69" i="7"/>
  <c r="AI69" i="7" s="1"/>
  <c r="AL69" i="7" s="1"/>
  <c r="AO69" i="7" s="1"/>
  <c r="AR69" i="7" s="1"/>
  <c r="AU69" i="7" s="1"/>
  <c r="AX69" i="7" s="1"/>
  <c r="BA69" i="7" s="1"/>
  <c r="BD69" i="7" s="1"/>
  <c r="BG69" i="7" s="1"/>
  <c r="BJ69" i="7" s="1"/>
  <c r="BM69" i="7" s="1"/>
  <c r="AE69" i="7"/>
  <c r="AH69" i="7" s="1"/>
  <c r="AK69" i="7" s="1"/>
  <c r="AN69" i="7" s="1"/>
  <c r="AQ69" i="7" s="1"/>
  <c r="AT69" i="7" s="1"/>
  <c r="AW69" i="7" s="1"/>
  <c r="AZ69" i="7" s="1"/>
  <c r="BC69" i="7" s="1"/>
  <c r="BF69" i="7" s="1"/>
  <c r="BI69" i="7" s="1"/>
  <c r="BL69" i="7" s="1"/>
  <c r="AD123" i="7"/>
  <c r="AQ153" i="4"/>
  <c r="AP170" i="4"/>
  <c r="AP71" i="4"/>
  <c r="BB71" i="4" s="1"/>
  <c r="AH71" i="4"/>
  <c r="AT71" i="4" s="1"/>
  <c r="BF71" i="4" s="1"/>
  <c r="AO71" i="4"/>
  <c r="BA71" i="4" s="1"/>
  <c r="BM71" i="4" s="1"/>
  <c r="AG71" i="4"/>
  <c r="AS71" i="4" s="1"/>
  <c r="BE71" i="4" s="1"/>
  <c r="AN71" i="4"/>
  <c r="AZ71" i="4" s="1"/>
  <c r="BL71" i="4" s="1"/>
  <c r="AF71" i="4"/>
  <c r="AR71" i="4" s="1"/>
  <c r="BD71" i="4" s="1"/>
  <c r="AM71" i="4"/>
  <c r="AY71" i="4" s="1"/>
  <c r="BK71" i="4" s="1"/>
  <c r="AE71" i="4"/>
  <c r="AQ71" i="4" s="1"/>
  <c r="BC71" i="4" s="1"/>
  <c r="AK71" i="4"/>
  <c r="AW71" i="4" s="1"/>
  <c r="BI71" i="4" s="1"/>
  <c r="AJ71" i="4"/>
  <c r="AV71" i="4" s="1"/>
  <c r="BH71" i="4" s="1"/>
  <c r="AI71" i="4"/>
  <c r="AU71" i="4" s="1"/>
  <c r="BG71" i="4" s="1"/>
  <c r="AL71" i="4"/>
  <c r="AX71" i="4" s="1"/>
  <c r="BJ71" i="4" s="1"/>
  <c r="AE74" i="4"/>
  <c r="AD119" i="4"/>
  <c r="AD176" i="4" s="1"/>
  <c r="AF76" i="7"/>
  <c r="AJ73" i="7"/>
  <c r="AP73" i="7" s="1"/>
  <c r="AV73" i="7" s="1"/>
  <c r="BB73" i="7" s="1"/>
  <c r="BH73" i="7" s="1"/>
  <c r="BN73" i="7" s="1"/>
  <c r="AI73" i="7"/>
  <c r="AO73" i="7" s="1"/>
  <c r="AU73" i="7" s="1"/>
  <c r="BA73" i="7" s="1"/>
  <c r="BG73" i="7" s="1"/>
  <c r="BM73" i="7" s="1"/>
  <c r="AH73" i="7"/>
  <c r="AN73" i="7" s="1"/>
  <c r="AT73" i="7" s="1"/>
  <c r="AZ73" i="7" s="1"/>
  <c r="BF73" i="7" s="1"/>
  <c r="BL73" i="7" s="1"/>
  <c r="AG73" i="7"/>
  <c r="AM73" i="7" s="1"/>
  <c r="AS73" i="7" s="1"/>
  <c r="AY73" i="7" s="1"/>
  <c r="BE73" i="7" s="1"/>
  <c r="BK73" i="7" s="1"/>
  <c r="AK73" i="7"/>
  <c r="AQ73" i="7" s="1"/>
  <c r="AW73" i="7" s="1"/>
  <c r="BC73" i="7" s="1"/>
  <c r="BI73" i="7" s="1"/>
  <c r="AF73" i="7"/>
  <c r="AL73" i="7" s="1"/>
  <c r="AR73" i="7" s="1"/>
  <c r="AX73" i="7" s="1"/>
  <c r="BD73" i="7" s="1"/>
  <c r="BJ73" i="7" s="1"/>
  <c r="AA186" i="4"/>
  <c r="AB166" i="4"/>
  <c r="AB162" i="4"/>
  <c r="AB163" i="4"/>
  <c r="AC175" i="7"/>
  <c r="AC178" i="7"/>
  <c r="AC174" i="7"/>
  <c r="AQ54" i="7"/>
  <c r="AQ54" i="4"/>
  <c r="AP170" i="7"/>
  <c r="AQ153" i="7"/>
  <c r="AO57" i="7"/>
  <c r="AG69" i="4"/>
  <c r="AF69" i="4"/>
  <c r="AI69" i="4" s="1"/>
  <c r="AL69" i="4" s="1"/>
  <c r="AO69" i="4" s="1"/>
  <c r="AR69" i="4" s="1"/>
  <c r="AU69" i="4" s="1"/>
  <c r="AX69" i="4" s="1"/>
  <c r="BA69" i="4" s="1"/>
  <c r="BD69" i="4" s="1"/>
  <c r="BG69" i="4" s="1"/>
  <c r="BJ69" i="4" s="1"/>
  <c r="BM69" i="4" s="1"/>
  <c r="AE69" i="4"/>
  <c r="AH69" i="4" s="1"/>
  <c r="AK69" i="4" s="1"/>
  <c r="AN69" i="4" s="1"/>
  <c r="AQ69" i="4" s="1"/>
  <c r="AT69" i="4" s="1"/>
  <c r="AW69" i="4" s="1"/>
  <c r="AZ69" i="4" s="1"/>
  <c r="BC69" i="4" s="1"/>
  <c r="BF69" i="4" s="1"/>
  <c r="BI69" i="4" s="1"/>
  <c r="BL69" i="4" s="1"/>
  <c r="AE72" i="4"/>
  <c r="AD125" i="4"/>
  <c r="AD121" i="4"/>
  <c r="AD123" i="4"/>
  <c r="AK63" i="4"/>
  <c r="AC178" i="4"/>
  <c r="AC174" i="4"/>
  <c r="AC175" i="4"/>
  <c r="AU48" i="7"/>
  <c r="AX48" i="7" s="1"/>
  <c r="BA48" i="7" s="1"/>
  <c r="BD48" i="7" s="1"/>
  <c r="AI66" i="7"/>
  <c r="AJ71" i="7"/>
  <c r="AV71" i="7" s="1"/>
  <c r="BH71" i="7" s="1"/>
  <c r="AE74" i="7"/>
  <c r="AI71" i="7"/>
  <c r="AU71" i="7" s="1"/>
  <c r="BG71" i="7" s="1"/>
  <c r="AP71" i="7"/>
  <c r="BB71" i="7" s="1"/>
  <c r="AH71" i="7"/>
  <c r="AT71" i="7" s="1"/>
  <c r="BF71" i="7" s="1"/>
  <c r="AO71" i="7"/>
  <c r="BA71" i="7" s="1"/>
  <c r="BM71" i="7" s="1"/>
  <c r="AG71" i="7"/>
  <c r="AS71" i="7" s="1"/>
  <c r="BE71" i="7" s="1"/>
  <c r="AF71" i="7"/>
  <c r="AR71" i="7" s="1"/>
  <c r="BD71" i="7" s="1"/>
  <c r="AE71" i="7"/>
  <c r="AQ71" i="7" s="1"/>
  <c r="BC71" i="7" s="1"/>
  <c r="AK71" i="7"/>
  <c r="AW71" i="7" s="1"/>
  <c r="BI71" i="7" s="1"/>
  <c r="AN71" i="7"/>
  <c r="AZ71" i="7" s="1"/>
  <c r="BL71" i="7" s="1"/>
  <c r="AM71" i="7"/>
  <c r="AY71" i="7" s="1"/>
  <c r="BK71" i="7" s="1"/>
  <c r="AL71" i="7"/>
  <c r="AX71" i="7" s="1"/>
  <c r="BJ71" i="7" s="1"/>
  <c r="AD119" i="7"/>
  <c r="AD176" i="7" s="1"/>
  <c r="AS51" i="4"/>
  <c r="AO57" i="4"/>
  <c r="AC182" i="4"/>
  <c r="AC184" i="4" s="1"/>
  <c r="AC167" i="4"/>
  <c r="AC180" i="4"/>
  <c r="AM60" i="7"/>
  <c r="AS51" i="7"/>
  <c r="AP152" i="4"/>
  <c r="AO169" i="4"/>
  <c r="AO169" i="7"/>
  <c r="AP152" i="7"/>
  <c r="AK63" i="7"/>
  <c r="V134" i="14" l="1"/>
  <c r="X127" i="14"/>
  <c r="AN68" i="14"/>
  <c r="AO68" i="14" s="1"/>
  <c r="AP68" i="14" s="1"/>
  <c r="AQ68" i="14" s="1"/>
  <c r="AR68" i="14" s="1"/>
  <c r="AS68" i="14" s="1"/>
  <c r="AT68" i="14" s="1"/>
  <c r="AU68" i="14" s="1"/>
  <c r="AV68" i="14" s="1"/>
  <c r="AW68" i="14" s="1"/>
  <c r="AX68" i="14" s="1"/>
  <c r="AY68" i="14" s="1"/>
  <c r="AZ68" i="14" s="1"/>
  <c r="BA68" i="14" s="1"/>
  <c r="BB68" i="14" s="1"/>
  <c r="BC68" i="14" s="1"/>
  <c r="BD68" i="14" s="1"/>
  <c r="AE77" i="14"/>
  <c r="AF77" i="14" s="1"/>
  <c r="AG77" i="14" s="1"/>
  <c r="AG74" i="14"/>
  <c r="AH74" i="14" s="1"/>
  <c r="AI74" i="14" s="1"/>
  <c r="Z17" i="14"/>
  <c r="Z80" i="14"/>
  <c r="AA80" i="14" s="1"/>
  <c r="AB80" i="14" s="1"/>
  <c r="AC80" i="14" s="1"/>
  <c r="AD80" i="14" s="1"/>
  <c r="AE80" i="14" s="1"/>
  <c r="AF80" i="14" s="1"/>
  <c r="AG80" i="14" s="1"/>
  <c r="AH80" i="14" s="1"/>
  <c r="AI80" i="14" s="1"/>
  <c r="AJ80" i="14" s="1"/>
  <c r="AK80" i="14" s="1"/>
  <c r="AL80" i="14" s="1"/>
  <c r="AM80" i="14" s="1"/>
  <c r="AN80" i="14" s="1"/>
  <c r="AO80" i="14" s="1"/>
  <c r="AP80" i="14" s="1"/>
  <c r="AQ80" i="14" s="1"/>
  <c r="AR80" i="14" s="1"/>
  <c r="AS80" i="14" s="1"/>
  <c r="AT80" i="14" s="1"/>
  <c r="AU80" i="14" s="1"/>
  <c r="AV80" i="14" s="1"/>
  <c r="AW80" i="14" s="1"/>
  <c r="AX80" i="14" s="1"/>
  <c r="AY80" i="14" s="1"/>
  <c r="AZ80" i="14" s="1"/>
  <c r="BA80" i="14" s="1"/>
  <c r="BB80" i="14" s="1"/>
  <c r="BC80" i="14" s="1"/>
  <c r="BD80" i="14" s="1"/>
  <c r="BE80" i="14" s="1"/>
  <c r="BF80" i="14" s="1"/>
  <c r="BG80" i="14" s="1"/>
  <c r="BH80" i="14" s="1"/>
  <c r="Z83" i="14"/>
  <c r="AA86" i="14" s="1"/>
  <c r="AB89" i="14" s="1"/>
  <c r="Y78" i="14"/>
  <c r="Z78" i="14" s="1"/>
  <c r="AA78" i="14" s="1"/>
  <c r="AB78" i="14" s="1"/>
  <c r="AC78" i="14" s="1"/>
  <c r="AD78" i="14" s="1"/>
  <c r="AE78" i="14" s="1"/>
  <c r="AF78" i="14" s="1"/>
  <c r="AG78" i="14" s="1"/>
  <c r="AH78" i="14" s="1"/>
  <c r="AI78" i="14" s="1"/>
  <c r="AJ78" i="14" s="1"/>
  <c r="AK78" i="14" s="1"/>
  <c r="AL78" i="14" s="1"/>
  <c r="AM78" i="14" s="1"/>
  <c r="AN78" i="14" s="1"/>
  <c r="AO78" i="14" s="1"/>
  <c r="AP78" i="14" s="1"/>
  <c r="AQ78" i="14" s="1"/>
  <c r="AR78" i="14" s="1"/>
  <c r="AS78" i="14" s="1"/>
  <c r="AT78" i="14" s="1"/>
  <c r="AU78" i="14" s="1"/>
  <c r="AV78" i="14" s="1"/>
  <c r="AW78" i="14" s="1"/>
  <c r="AX78" i="14" s="1"/>
  <c r="AY78" i="14" s="1"/>
  <c r="AZ78" i="14" s="1"/>
  <c r="BA78" i="14" s="1"/>
  <c r="BB78" i="14" s="1"/>
  <c r="BC78" i="14" s="1"/>
  <c r="BD78" i="14" s="1"/>
  <c r="BE78" i="14" s="1"/>
  <c r="BF78" i="14" s="1"/>
  <c r="BG78" i="14" s="1"/>
  <c r="Y81" i="14"/>
  <c r="U203" i="14"/>
  <c r="U207" i="14"/>
  <c r="U205" i="14"/>
  <c r="U209" i="14"/>
  <c r="W195" i="14"/>
  <c r="W196" i="14"/>
  <c r="W197" i="14"/>
  <c r="AA16" i="14"/>
  <c r="AB16" i="14" s="1"/>
  <c r="AC16" i="14" s="1"/>
  <c r="AD16" i="14" s="1"/>
  <c r="AE16" i="14" s="1"/>
  <c r="AF16" i="14" s="1"/>
  <c r="AG16" i="14" s="1"/>
  <c r="AH16" i="14" s="1"/>
  <c r="AI16" i="14" s="1"/>
  <c r="AJ16" i="14" s="1"/>
  <c r="AK16" i="14" s="1"/>
  <c r="AL16" i="14" s="1"/>
  <c r="AM16" i="14" s="1"/>
  <c r="V138" i="14"/>
  <c r="V136" i="14" s="1"/>
  <c r="Y76" i="14"/>
  <c r="Z76" i="14" s="1"/>
  <c r="AA76" i="14" s="1"/>
  <c r="AB76" i="14" s="1"/>
  <c r="AC76" i="14" s="1"/>
  <c r="AD76" i="14" s="1"/>
  <c r="AE76" i="14" s="1"/>
  <c r="AF76" i="14" s="1"/>
  <c r="AG76" i="14" s="1"/>
  <c r="AH76" i="14" s="1"/>
  <c r="AI76" i="14" s="1"/>
  <c r="AJ76" i="14" s="1"/>
  <c r="AK76" i="14" s="1"/>
  <c r="AL76" i="14" s="1"/>
  <c r="AM76" i="14" s="1"/>
  <c r="AN76" i="14" s="1"/>
  <c r="AO76" i="14" s="1"/>
  <c r="AP76" i="14" s="1"/>
  <c r="AQ76" i="14" s="1"/>
  <c r="AR76" i="14" s="1"/>
  <c r="AS76" i="14" s="1"/>
  <c r="AT76" i="14" s="1"/>
  <c r="AU76" i="14" s="1"/>
  <c r="AV76" i="14" s="1"/>
  <c r="AW76" i="14" s="1"/>
  <c r="AX76" i="14" s="1"/>
  <c r="AY76" i="14" s="1"/>
  <c r="AZ76" i="14" s="1"/>
  <c r="BA76" i="14" s="1"/>
  <c r="BB76" i="14" s="1"/>
  <c r="BC76" i="14" s="1"/>
  <c r="BD76" i="14" s="1"/>
  <c r="BE76" i="14" s="1"/>
  <c r="BF76" i="14" s="1"/>
  <c r="BG76" i="14" s="1"/>
  <c r="X129" i="14"/>
  <c r="Y79" i="14"/>
  <c r="W163" i="14"/>
  <c r="W191" i="14"/>
  <c r="W190" i="14"/>
  <c r="AA73" i="14"/>
  <c r="AB73" i="14" s="1"/>
  <c r="AC73" i="14" s="1"/>
  <c r="AD73" i="14" s="1"/>
  <c r="AE73" i="14" s="1"/>
  <c r="AF73" i="14" s="1"/>
  <c r="AG73" i="14" s="1"/>
  <c r="AH73" i="14" s="1"/>
  <c r="AI73" i="14" s="1"/>
  <c r="AJ73" i="14" s="1"/>
  <c r="AK73" i="14" s="1"/>
  <c r="AL73" i="14" s="1"/>
  <c r="AM73" i="14" s="1"/>
  <c r="AN73" i="14" s="1"/>
  <c r="AO73" i="14" s="1"/>
  <c r="AP73" i="14" s="1"/>
  <c r="AQ73" i="14" s="1"/>
  <c r="AR73" i="14" s="1"/>
  <c r="AS73" i="14" s="1"/>
  <c r="AT73" i="14" s="1"/>
  <c r="AU73" i="14" s="1"/>
  <c r="AV73" i="14" s="1"/>
  <c r="AW73" i="14" s="1"/>
  <c r="AX73" i="14" s="1"/>
  <c r="AY73" i="14" s="1"/>
  <c r="AZ73" i="14" s="1"/>
  <c r="BA73" i="14" s="1"/>
  <c r="BB73" i="14" s="1"/>
  <c r="BC73" i="14" s="1"/>
  <c r="BD73" i="14" s="1"/>
  <c r="BE73" i="14" s="1"/>
  <c r="BF73" i="14" s="1"/>
  <c r="Y40" i="14"/>
  <c r="X132" i="14"/>
  <c r="AL76" i="7"/>
  <c r="AR76" i="7" s="1"/>
  <c r="AX76" i="7" s="1"/>
  <c r="BD76" i="7" s="1"/>
  <c r="BJ76" i="7" s="1"/>
  <c r="AG79" i="7"/>
  <c r="AK76" i="7"/>
  <c r="AQ76" i="7" s="1"/>
  <c r="AW76" i="7" s="1"/>
  <c r="BC76" i="7" s="1"/>
  <c r="BI76" i="7" s="1"/>
  <c r="BO76" i="7" s="1"/>
  <c r="AJ76" i="7"/>
  <c r="AP76" i="7" s="1"/>
  <c r="AV76" i="7" s="1"/>
  <c r="BB76" i="7" s="1"/>
  <c r="BH76" i="7" s="1"/>
  <c r="BN76" i="7" s="1"/>
  <c r="AI76" i="7"/>
  <c r="AO76" i="7" s="1"/>
  <c r="AU76" i="7" s="1"/>
  <c r="BA76" i="7" s="1"/>
  <c r="BG76" i="7" s="1"/>
  <c r="BM76" i="7" s="1"/>
  <c r="AG76" i="7"/>
  <c r="AM76" i="7" s="1"/>
  <c r="AS76" i="7" s="1"/>
  <c r="AY76" i="7" s="1"/>
  <c r="BE76" i="7" s="1"/>
  <c r="BK76" i="7" s="1"/>
  <c r="AH76" i="7"/>
  <c r="AN76" i="7" s="1"/>
  <c r="AT76" i="7" s="1"/>
  <c r="AZ76" i="7" s="1"/>
  <c r="BF76" i="7" s="1"/>
  <c r="BL76" i="7" s="1"/>
  <c r="AJ69" i="7"/>
  <c r="AL66" i="7"/>
  <c r="AF75" i="4"/>
  <c r="AG72" i="4"/>
  <c r="AJ72" i="4" s="1"/>
  <c r="AM72" i="4" s="1"/>
  <c r="AP72" i="4" s="1"/>
  <c r="AS72" i="4" s="1"/>
  <c r="AV72" i="4" s="1"/>
  <c r="AY72" i="4" s="1"/>
  <c r="BB72" i="4" s="1"/>
  <c r="BE72" i="4" s="1"/>
  <c r="BH72" i="4" s="1"/>
  <c r="BK72" i="4" s="1"/>
  <c r="BN72" i="4" s="1"/>
  <c r="AF72" i="4"/>
  <c r="AI72" i="4" s="1"/>
  <c r="AL72" i="4" s="1"/>
  <c r="AO72" i="4" s="1"/>
  <c r="AR72" i="4" s="1"/>
  <c r="AU72" i="4" s="1"/>
  <c r="AX72" i="4" s="1"/>
  <c r="BA72" i="4" s="1"/>
  <c r="BD72" i="4" s="1"/>
  <c r="BG72" i="4" s="1"/>
  <c r="BJ72" i="4" s="1"/>
  <c r="BM72" i="4" s="1"/>
  <c r="AE121" i="4"/>
  <c r="AE125" i="4"/>
  <c r="AH72" i="4"/>
  <c r="AE123" i="4"/>
  <c r="AE125" i="7"/>
  <c r="AE121" i="7"/>
  <c r="AF72" i="7"/>
  <c r="AI72" i="7" s="1"/>
  <c r="AL72" i="7" s="1"/>
  <c r="AO72" i="7" s="1"/>
  <c r="AR72" i="7" s="1"/>
  <c r="AU72" i="7" s="1"/>
  <c r="AX72" i="7" s="1"/>
  <c r="BA72" i="7" s="1"/>
  <c r="BD72" i="7" s="1"/>
  <c r="BG72" i="7" s="1"/>
  <c r="BJ72" i="7" s="1"/>
  <c r="BM72" i="7" s="1"/>
  <c r="AF75" i="7"/>
  <c r="AG72" i="7"/>
  <c r="AJ72" i="7" s="1"/>
  <c r="AM72" i="7" s="1"/>
  <c r="AP72" i="7" s="1"/>
  <c r="AS72" i="7" s="1"/>
  <c r="AV72" i="7" s="1"/>
  <c r="AY72" i="7" s="1"/>
  <c r="BB72" i="7" s="1"/>
  <c r="BE72" i="7" s="1"/>
  <c r="BH72" i="7" s="1"/>
  <c r="BK72" i="7" s="1"/>
  <c r="BN72" i="7" s="1"/>
  <c r="AH72" i="7"/>
  <c r="AE123" i="7"/>
  <c r="AB128" i="4"/>
  <c r="AB186" i="4" s="1"/>
  <c r="AD178" i="7"/>
  <c r="AD174" i="7"/>
  <c r="AD175" i="7"/>
  <c r="AH73" i="4"/>
  <c r="AN73" i="4" s="1"/>
  <c r="AT73" i="4" s="1"/>
  <c r="AZ73" i="4" s="1"/>
  <c r="BF73" i="4" s="1"/>
  <c r="BL73" i="4" s="1"/>
  <c r="AG73" i="4"/>
  <c r="AM73" i="4" s="1"/>
  <c r="AS73" i="4" s="1"/>
  <c r="AY73" i="4" s="1"/>
  <c r="BE73" i="4" s="1"/>
  <c r="BK73" i="4" s="1"/>
  <c r="AF73" i="4"/>
  <c r="AL73" i="4" s="1"/>
  <c r="AR73" i="4" s="1"/>
  <c r="AX73" i="4" s="1"/>
  <c r="BD73" i="4" s="1"/>
  <c r="BJ73" i="4" s="1"/>
  <c r="AF76" i="4"/>
  <c r="AJ73" i="4"/>
  <c r="AP73" i="4" s="1"/>
  <c r="AV73" i="4" s="1"/>
  <c r="BB73" i="4" s="1"/>
  <c r="BH73" i="4" s="1"/>
  <c r="BN73" i="4" s="1"/>
  <c r="AK73" i="4"/>
  <c r="AQ73" i="4" s="1"/>
  <c r="AW73" i="4" s="1"/>
  <c r="BC73" i="4" s="1"/>
  <c r="BI73" i="4" s="1"/>
  <c r="AI73" i="4"/>
  <c r="AO73" i="4" s="1"/>
  <c r="AU73" i="4" s="1"/>
  <c r="BA73" i="4" s="1"/>
  <c r="BG73" i="4" s="1"/>
  <c r="BM73" i="4" s="1"/>
  <c r="AP60" i="4"/>
  <c r="AC166" i="7"/>
  <c r="AC163" i="7"/>
  <c r="AC162" i="7"/>
  <c r="AQ152" i="4"/>
  <c r="AP169" i="4"/>
  <c r="AV51" i="4"/>
  <c r="AY51" i="4" s="1"/>
  <c r="BB51" i="4" s="1"/>
  <c r="BE51" i="4" s="1"/>
  <c r="AN63" i="7"/>
  <c r="AR153" i="7"/>
  <c r="AQ170" i="7"/>
  <c r="AT54" i="7"/>
  <c r="AW54" i="7" s="1"/>
  <c r="AZ54" i="7" s="1"/>
  <c r="BC54" i="7" s="1"/>
  <c r="BF54" i="7" s="1"/>
  <c r="AV51" i="7"/>
  <c r="AY51" i="7" s="1"/>
  <c r="BB51" i="7" s="1"/>
  <c r="BE51" i="7" s="1"/>
  <c r="AR153" i="4"/>
  <c r="AQ170" i="4"/>
  <c r="AL66" i="4"/>
  <c r="AQ152" i="7"/>
  <c r="AP169" i="7"/>
  <c r="AC166" i="4"/>
  <c r="AC163" i="4"/>
  <c r="AC162" i="4"/>
  <c r="AJ69" i="4"/>
  <c r="AR57" i="4"/>
  <c r="AN74" i="7"/>
  <c r="AZ74" i="7" s="1"/>
  <c r="BL74" i="7" s="1"/>
  <c r="AF74" i="7"/>
  <c r="AR74" i="7" s="1"/>
  <c r="BD74" i="7" s="1"/>
  <c r="AM74" i="7"/>
  <c r="AY74" i="7" s="1"/>
  <c r="BK74" i="7" s="1"/>
  <c r="AL74" i="7"/>
  <c r="AX74" i="7" s="1"/>
  <c r="BJ74" i="7" s="1"/>
  <c r="AK74" i="7"/>
  <c r="AW74" i="7" s="1"/>
  <c r="BI74" i="7" s="1"/>
  <c r="AJ74" i="7"/>
  <c r="AV74" i="7" s="1"/>
  <c r="BH74" i="7" s="1"/>
  <c r="AI74" i="7"/>
  <c r="AU74" i="7" s="1"/>
  <c r="BG74" i="7" s="1"/>
  <c r="AH74" i="7"/>
  <c r="AT74" i="7" s="1"/>
  <c r="BF74" i="7" s="1"/>
  <c r="AG74" i="7"/>
  <c r="AS74" i="7" s="1"/>
  <c r="BE74" i="7" s="1"/>
  <c r="AF77" i="7"/>
  <c r="AQ74" i="7"/>
  <c r="BC74" i="7" s="1"/>
  <c r="AO74" i="7"/>
  <c r="BA74" i="7" s="1"/>
  <c r="BM74" i="7" s="1"/>
  <c r="AP74" i="7"/>
  <c r="BB74" i="7" s="1"/>
  <c r="BN74" i="7" s="1"/>
  <c r="AE119" i="7"/>
  <c r="AE176" i="7" s="1"/>
  <c r="AD184" i="7"/>
  <c r="AD167" i="7"/>
  <c r="AD180" i="7"/>
  <c r="AB128" i="7"/>
  <c r="AB186" i="7" s="1"/>
  <c r="AD182" i="4"/>
  <c r="AD184" i="4" s="1"/>
  <c r="AD167" i="4"/>
  <c r="AD180" i="4"/>
  <c r="AT54" i="4"/>
  <c r="AW54" i="4" s="1"/>
  <c r="AZ54" i="4" s="1"/>
  <c r="BC54" i="4" s="1"/>
  <c r="BF54" i="4" s="1"/>
  <c r="AL74" i="4"/>
  <c r="AX74" i="4" s="1"/>
  <c r="BJ74" i="4" s="1"/>
  <c r="AK74" i="4"/>
  <c r="AW74" i="4" s="1"/>
  <c r="BI74" i="4" s="1"/>
  <c r="AF77" i="4"/>
  <c r="AJ74" i="4"/>
  <c r="AV74" i="4" s="1"/>
  <c r="BH74" i="4" s="1"/>
  <c r="AQ74" i="4"/>
  <c r="BC74" i="4" s="1"/>
  <c r="AI74" i="4"/>
  <c r="AU74" i="4" s="1"/>
  <c r="BG74" i="4" s="1"/>
  <c r="AO74" i="4"/>
  <c r="BA74" i="4" s="1"/>
  <c r="BM74" i="4" s="1"/>
  <c r="AN74" i="4"/>
  <c r="AZ74" i="4" s="1"/>
  <c r="BL74" i="4" s="1"/>
  <c r="AM74" i="4"/>
  <c r="AY74" i="4" s="1"/>
  <c r="BK74" i="4" s="1"/>
  <c r="AF74" i="4"/>
  <c r="AR74" i="4" s="1"/>
  <c r="BD74" i="4" s="1"/>
  <c r="AP74" i="4"/>
  <c r="BB74" i="4" s="1"/>
  <c r="BN74" i="4" s="1"/>
  <c r="AH74" i="4"/>
  <c r="AT74" i="4" s="1"/>
  <c r="BF74" i="4" s="1"/>
  <c r="AG74" i="4"/>
  <c r="AS74" i="4" s="1"/>
  <c r="BE74" i="4" s="1"/>
  <c r="AE119" i="4"/>
  <c r="AE176" i="4" s="1"/>
  <c r="AP60" i="7"/>
  <c r="AN63" i="4"/>
  <c r="AD178" i="4"/>
  <c r="AD174" i="4"/>
  <c r="AD175" i="4"/>
  <c r="AR57" i="7"/>
  <c r="W134" i="14" l="1"/>
  <c r="Y127" i="14"/>
  <c r="AA17" i="14"/>
  <c r="AJ74" i="14"/>
  <c r="AK74" i="14" s="1"/>
  <c r="AL74" i="14" s="1"/>
  <c r="AH77" i="14"/>
  <c r="AI77" i="14" s="1"/>
  <c r="AJ77" i="14" s="1"/>
  <c r="AC92" i="14"/>
  <c r="AC89" i="14"/>
  <c r="AD89" i="14" s="1"/>
  <c r="AE89" i="14" s="1"/>
  <c r="AF89" i="14" s="1"/>
  <c r="AG89" i="14" s="1"/>
  <c r="AH89" i="14" s="1"/>
  <c r="AI89" i="14" s="1"/>
  <c r="AJ89" i="14" s="1"/>
  <c r="AK89" i="14" s="1"/>
  <c r="AL89" i="14" s="1"/>
  <c r="AM89" i="14" s="1"/>
  <c r="AN89" i="14" s="1"/>
  <c r="AO89" i="14" s="1"/>
  <c r="AP89" i="14" s="1"/>
  <c r="AQ89" i="14" s="1"/>
  <c r="AR89" i="14" s="1"/>
  <c r="AS89" i="14" s="1"/>
  <c r="AT89" i="14" s="1"/>
  <c r="AU89" i="14" s="1"/>
  <c r="AV89" i="14" s="1"/>
  <c r="AW89" i="14" s="1"/>
  <c r="AX89" i="14" s="1"/>
  <c r="AY89" i="14" s="1"/>
  <c r="AZ89" i="14" s="1"/>
  <c r="BA89" i="14" s="1"/>
  <c r="BB89" i="14" s="1"/>
  <c r="BC89" i="14" s="1"/>
  <c r="BD89" i="14" s="1"/>
  <c r="BE89" i="14" s="1"/>
  <c r="BF89" i="14" s="1"/>
  <c r="BG89" i="14" s="1"/>
  <c r="BH89" i="14" s="1"/>
  <c r="BI89" i="14" s="1"/>
  <c r="BJ89" i="14" s="1"/>
  <c r="BK89" i="14" s="1"/>
  <c r="W138" i="14"/>
  <c r="X197" i="14"/>
  <c r="X195" i="14"/>
  <c r="X196" i="14"/>
  <c r="V203" i="14"/>
  <c r="V209" i="14"/>
  <c r="V205" i="14"/>
  <c r="V207" i="14"/>
  <c r="Z81" i="14"/>
  <c r="AA81" i="14" s="1"/>
  <c r="AB81" i="14" s="1"/>
  <c r="AC81" i="14" s="1"/>
  <c r="AD81" i="14" s="1"/>
  <c r="AE81" i="14" s="1"/>
  <c r="AF81" i="14" s="1"/>
  <c r="AG81" i="14" s="1"/>
  <c r="AH81" i="14" s="1"/>
  <c r="AI81" i="14" s="1"/>
  <c r="AJ81" i="14" s="1"/>
  <c r="AK81" i="14" s="1"/>
  <c r="AL81" i="14" s="1"/>
  <c r="AM81" i="14" s="1"/>
  <c r="AN81" i="14" s="1"/>
  <c r="AO81" i="14" s="1"/>
  <c r="AP81" i="14" s="1"/>
  <c r="AQ81" i="14" s="1"/>
  <c r="AR81" i="14" s="1"/>
  <c r="AS81" i="14" s="1"/>
  <c r="AT81" i="14" s="1"/>
  <c r="AU81" i="14" s="1"/>
  <c r="AV81" i="14" s="1"/>
  <c r="AW81" i="14" s="1"/>
  <c r="AX81" i="14" s="1"/>
  <c r="AY81" i="14" s="1"/>
  <c r="AZ81" i="14" s="1"/>
  <c r="BA81" i="14" s="1"/>
  <c r="BB81" i="14" s="1"/>
  <c r="BC81" i="14" s="1"/>
  <c r="BD81" i="14" s="1"/>
  <c r="BE81" i="14" s="1"/>
  <c r="BF81" i="14" s="1"/>
  <c r="BG81" i="14" s="1"/>
  <c r="BH81" i="14" s="1"/>
  <c r="Z84" i="14"/>
  <c r="AA87" i="14" s="1"/>
  <c r="AB90" i="14" s="1"/>
  <c r="X163" i="14"/>
  <c r="X191" i="14"/>
  <c r="X190" i="14"/>
  <c r="Z40" i="14"/>
  <c r="Z79" i="14"/>
  <c r="AA79" i="14" s="1"/>
  <c r="AB79" i="14" s="1"/>
  <c r="AC79" i="14" s="1"/>
  <c r="AD79" i="14" s="1"/>
  <c r="AE79" i="14" s="1"/>
  <c r="AF79" i="14" s="1"/>
  <c r="AG79" i="14" s="1"/>
  <c r="AH79" i="14" s="1"/>
  <c r="AI79" i="14" s="1"/>
  <c r="AJ79" i="14" s="1"/>
  <c r="AK79" i="14" s="1"/>
  <c r="AL79" i="14" s="1"/>
  <c r="AM79" i="14" s="1"/>
  <c r="AN79" i="14" s="1"/>
  <c r="AO79" i="14" s="1"/>
  <c r="AP79" i="14" s="1"/>
  <c r="AQ79" i="14" s="1"/>
  <c r="AR79" i="14" s="1"/>
  <c r="AS79" i="14" s="1"/>
  <c r="AT79" i="14" s="1"/>
  <c r="AU79" i="14" s="1"/>
  <c r="AV79" i="14" s="1"/>
  <c r="AW79" i="14" s="1"/>
  <c r="AX79" i="14" s="1"/>
  <c r="AY79" i="14" s="1"/>
  <c r="AZ79" i="14" s="1"/>
  <c r="BA79" i="14" s="1"/>
  <c r="BB79" i="14" s="1"/>
  <c r="BC79" i="14" s="1"/>
  <c r="BD79" i="14" s="1"/>
  <c r="BE79" i="14" s="1"/>
  <c r="BF79" i="14" s="1"/>
  <c r="BG79" i="14" s="1"/>
  <c r="BH79" i="14" s="1"/>
  <c r="Y129" i="14"/>
  <c r="Z82" i="14"/>
  <c r="AA85" i="14" s="1"/>
  <c r="AB88" i="14" s="1"/>
  <c r="Y132" i="14"/>
  <c r="AA83" i="14"/>
  <c r="AB83" i="14" s="1"/>
  <c r="AC83" i="14" s="1"/>
  <c r="AB86" i="14"/>
  <c r="AC86" i="14" s="1"/>
  <c r="AD86" i="14" s="1"/>
  <c r="AF125" i="7"/>
  <c r="AF121" i="7"/>
  <c r="AI75" i="7"/>
  <c r="AH75" i="7"/>
  <c r="AK75" i="7" s="1"/>
  <c r="AN75" i="7" s="1"/>
  <c r="AQ75" i="7" s="1"/>
  <c r="AT75" i="7" s="1"/>
  <c r="AW75" i="7" s="1"/>
  <c r="AZ75" i="7" s="1"/>
  <c r="BC75" i="7" s="1"/>
  <c r="BF75" i="7" s="1"/>
  <c r="BI75" i="7" s="1"/>
  <c r="BL75" i="7" s="1"/>
  <c r="BO75" i="7" s="1"/>
  <c r="AG75" i="7"/>
  <c r="AJ75" i="7" s="1"/>
  <c r="AM75" i="7" s="1"/>
  <c r="AP75" i="7" s="1"/>
  <c r="AS75" i="7" s="1"/>
  <c r="AV75" i="7" s="1"/>
  <c r="AY75" i="7" s="1"/>
  <c r="BB75" i="7" s="1"/>
  <c r="BE75" i="7" s="1"/>
  <c r="BH75" i="7" s="1"/>
  <c r="BK75" i="7" s="1"/>
  <c r="BN75" i="7" s="1"/>
  <c r="AG78" i="7"/>
  <c r="AF123" i="7"/>
  <c r="AE182" i="4"/>
  <c r="AE184" i="4" s="1"/>
  <c r="AE180" i="4"/>
  <c r="AE167" i="4"/>
  <c r="AQ63" i="4"/>
  <c r="AS60" i="7"/>
  <c r="AD166" i="7"/>
  <c r="AD162" i="7"/>
  <c r="AD163" i="7"/>
  <c r="AU57" i="4"/>
  <c r="AX57" i="4" s="1"/>
  <c r="BA57" i="4" s="1"/>
  <c r="BD57" i="4" s="1"/>
  <c r="BG57" i="4" s="1"/>
  <c r="AK72" i="4"/>
  <c r="AS60" i="4"/>
  <c r="AE178" i="7"/>
  <c r="AE174" i="7"/>
  <c r="AE175" i="7"/>
  <c r="AJ79" i="7"/>
  <c r="AP79" i="7" s="1"/>
  <c r="AV79" i="7" s="1"/>
  <c r="BB79" i="7" s="1"/>
  <c r="BH79" i="7" s="1"/>
  <c r="BN79" i="7" s="1"/>
  <c r="AI79" i="7"/>
  <c r="AO79" i="7" s="1"/>
  <c r="AU79" i="7" s="1"/>
  <c r="BA79" i="7" s="1"/>
  <c r="BG79" i="7" s="1"/>
  <c r="BM79" i="7" s="1"/>
  <c r="AH79" i="7"/>
  <c r="AN79" i="7" s="1"/>
  <c r="AT79" i="7" s="1"/>
  <c r="AZ79" i="7" s="1"/>
  <c r="BF79" i="7" s="1"/>
  <c r="BL79" i="7" s="1"/>
  <c r="AH82" i="7"/>
  <c r="AK79" i="7"/>
  <c r="AQ79" i="7" s="1"/>
  <c r="AW79" i="7" s="1"/>
  <c r="BC79" i="7" s="1"/>
  <c r="BI79" i="7" s="1"/>
  <c r="BO79" i="7" s="1"/>
  <c r="AM79" i="7"/>
  <c r="AS79" i="7" s="1"/>
  <c r="AY79" i="7" s="1"/>
  <c r="BE79" i="7" s="1"/>
  <c r="BK79" i="7" s="1"/>
  <c r="AL79" i="7"/>
  <c r="AR79" i="7" s="1"/>
  <c r="AX79" i="7" s="1"/>
  <c r="BD79" i="7" s="1"/>
  <c r="BJ79" i="7" s="1"/>
  <c r="BP79" i="7" s="1"/>
  <c r="AO66" i="4"/>
  <c r="AQ169" i="7"/>
  <c r="AR152" i="7"/>
  <c r="AP77" i="4"/>
  <c r="BB77" i="4" s="1"/>
  <c r="BN77" i="4" s="1"/>
  <c r="AH77" i="4"/>
  <c r="AT77" i="4" s="1"/>
  <c r="BF77" i="4" s="1"/>
  <c r="AO77" i="4"/>
  <c r="BA77" i="4" s="1"/>
  <c r="BM77" i="4" s="1"/>
  <c r="AG77" i="4"/>
  <c r="AS77" i="4" s="1"/>
  <c r="BE77" i="4" s="1"/>
  <c r="AN77" i="4"/>
  <c r="AZ77" i="4" s="1"/>
  <c r="BL77" i="4" s="1"/>
  <c r="AM77" i="4"/>
  <c r="AY77" i="4" s="1"/>
  <c r="BK77" i="4" s="1"/>
  <c r="AG80" i="4"/>
  <c r="AR77" i="4"/>
  <c r="BD77" i="4" s="1"/>
  <c r="AQ77" i="4"/>
  <c r="BC77" i="4" s="1"/>
  <c r="BO77" i="4" s="1"/>
  <c r="AJ77" i="4"/>
  <c r="AV77" i="4" s="1"/>
  <c r="BH77" i="4" s="1"/>
  <c r="AK77" i="4"/>
  <c r="AW77" i="4" s="1"/>
  <c r="BI77" i="4" s="1"/>
  <c r="AI77" i="4"/>
  <c r="AU77" i="4" s="1"/>
  <c r="BG77" i="4" s="1"/>
  <c r="AL77" i="4"/>
  <c r="AX77" i="4" s="1"/>
  <c r="BJ77" i="4" s="1"/>
  <c r="AF119" i="4"/>
  <c r="AF176" i="4" s="1"/>
  <c r="AR77" i="7"/>
  <c r="BD77" i="7" s="1"/>
  <c r="AJ77" i="7"/>
  <c r="AV77" i="7" s="1"/>
  <c r="BH77" i="7" s="1"/>
  <c r="AQ77" i="7"/>
  <c r="BC77" i="7" s="1"/>
  <c r="BO77" i="7" s="1"/>
  <c r="AI77" i="7"/>
  <c r="AU77" i="7" s="1"/>
  <c r="BG77" i="7" s="1"/>
  <c r="AP77" i="7"/>
  <c r="BB77" i="7" s="1"/>
  <c r="BN77" i="7" s="1"/>
  <c r="AH77" i="7"/>
  <c r="AT77" i="7" s="1"/>
  <c r="BF77" i="7" s="1"/>
  <c r="AO77" i="7"/>
  <c r="BA77" i="7" s="1"/>
  <c r="BM77" i="7" s="1"/>
  <c r="AG77" i="7"/>
  <c r="AS77" i="7" s="1"/>
  <c r="BE77" i="7" s="1"/>
  <c r="AN77" i="7"/>
  <c r="AZ77" i="7" s="1"/>
  <c r="BL77" i="7" s="1"/>
  <c r="AM77" i="7"/>
  <c r="AY77" i="7" s="1"/>
  <c r="BK77" i="7" s="1"/>
  <c r="AL77" i="7"/>
  <c r="AX77" i="7" s="1"/>
  <c r="BJ77" i="7" s="1"/>
  <c r="AK77" i="7"/>
  <c r="AW77" i="7" s="1"/>
  <c r="BI77" i="7" s="1"/>
  <c r="AG80" i="7"/>
  <c r="AF119" i="7"/>
  <c r="AF176" i="7" s="1"/>
  <c r="AE175" i="4"/>
  <c r="AE178" i="4"/>
  <c r="AE174" i="4"/>
  <c r="AC128" i="4"/>
  <c r="AC186" i="4" s="1"/>
  <c r="AR170" i="4"/>
  <c r="AS153" i="4"/>
  <c r="AS170" i="4" s="1"/>
  <c r="AM69" i="7"/>
  <c r="AM69" i="4"/>
  <c r="AE167" i="7"/>
  <c r="AE184" i="7"/>
  <c r="AE180" i="7"/>
  <c r="AU57" i="7"/>
  <c r="AX57" i="7" s="1"/>
  <c r="BA57" i="7" s="1"/>
  <c r="BD57" i="7" s="1"/>
  <c r="BG57" i="7" s="1"/>
  <c r="AD166" i="4"/>
  <c r="AD163" i="4"/>
  <c r="AD162" i="4"/>
  <c r="AR152" i="4"/>
  <c r="AQ169" i="4"/>
  <c r="AR170" i="7"/>
  <c r="AS153" i="7"/>
  <c r="AS170" i="7" s="1"/>
  <c r="AQ63" i="7"/>
  <c r="AC128" i="7"/>
  <c r="AC186" i="7" s="1"/>
  <c r="AL76" i="4"/>
  <c r="AR76" i="4" s="1"/>
  <c r="AX76" i="4" s="1"/>
  <c r="BD76" i="4" s="1"/>
  <c r="BJ76" i="4" s="1"/>
  <c r="AG79" i="4"/>
  <c r="AK76" i="4"/>
  <c r="AQ76" i="4" s="1"/>
  <c r="AW76" i="4" s="1"/>
  <c r="BC76" i="4" s="1"/>
  <c r="BI76" i="4" s="1"/>
  <c r="BO76" i="4" s="1"/>
  <c r="AJ76" i="4"/>
  <c r="AP76" i="4" s="1"/>
  <c r="AV76" i="4" s="1"/>
  <c r="BB76" i="4" s="1"/>
  <c r="BH76" i="4" s="1"/>
  <c r="BN76" i="4" s="1"/>
  <c r="AI76" i="4"/>
  <c r="AO76" i="4" s="1"/>
  <c r="AU76" i="4" s="1"/>
  <c r="BA76" i="4" s="1"/>
  <c r="BG76" i="4" s="1"/>
  <c r="BM76" i="4" s="1"/>
  <c r="AG76" i="4"/>
  <c r="AM76" i="4" s="1"/>
  <c r="AS76" i="4" s="1"/>
  <c r="AY76" i="4" s="1"/>
  <c r="BE76" i="4" s="1"/>
  <c r="BK76" i="4" s="1"/>
  <c r="AH76" i="4"/>
  <c r="AN76" i="4" s="1"/>
  <c r="AT76" i="4" s="1"/>
  <c r="AZ76" i="4" s="1"/>
  <c r="BF76" i="4" s="1"/>
  <c r="BL76" i="4" s="1"/>
  <c r="AK72" i="7"/>
  <c r="AH75" i="4"/>
  <c r="AK75" i="4" s="1"/>
  <c r="AN75" i="4" s="1"/>
  <c r="AQ75" i="4" s="1"/>
  <c r="AT75" i="4" s="1"/>
  <c r="AW75" i="4" s="1"/>
  <c r="AZ75" i="4" s="1"/>
  <c r="BC75" i="4" s="1"/>
  <c r="BF75" i="4" s="1"/>
  <c r="BI75" i="4" s="1"/>
  <c r="BL75" i="4" s="1"/>
  <c r="BO75" i="4" s="1"/>
  <c r="AG75" i="4"/>
  <c r="AJ75" i="4" s="1"/>
  <c r="AM75" i="4" s="1"/>
  <c r="AP75" i="4" s="1"/>
  <c r="AS75" i="4" s="1"/>
  <c r="AV75" i="4" s="1"/>
  <c r="AY75" i="4" s="1"/>
  <c r="BB75" i="4" s="1"/>
  <c r="BE75" i="4" s="1"/>
  <c r="BH75" i="4" s="1"/>
  <c r="BK75" i="4" s="1"/>
  <c r="BN75" i="4" s="1"/>
  <c r="AF125" i="4"/>
  <c r="AF121" i="4"/>
  <c r="AI75" i="4"/>
  <c r="AG78" i="4"/>
  <c r="AF123" i="4"/>
  <c r="AO66" i="7"/>
  <c r="W205" i="14" l="1"/>
  <c r="W136" i="14"/>
  <c r="X134" i="14"/>
  <c r="AB129" i="14"/>
  <c r="Z127" i="14"/>
  <c r="AC93" i="14"/>
  <c r="AC90" i="14"/>
  <c r="AD90" i="14" s="1"/>
  <c r="AE90" i="14" s="1"/>
  <c r="AF90" i="14" s="1"/>
  <c r="AG90" i="14" s="1"/>
  <c r="AH90" i="14" s="1"/>
  <c r="AI90" i="14" s="1"/>
  <c r="AJ90" i="14" s="1"/>
  <c r="AK90" i="14" s="1"/>
  <c r="AL90" i="14" s="1"/>
  <c r="AM90" i="14" s="1"/>
  <c r="AN90" i="14" s="1"/>
  <c r="AO90" i="14" s="1"/>
  <c r="AP90" i="14" s="1"/>
  <c r="AQ90" i="14" s="1"/>
  <c r="AR90" i="14" s="1"/>
  <c r="AS90" i="14" s="1"/>
  <c r="AT90" i="14" s="1"/>
  <c r="AU90" i="14" s="1"/>
  <c r="AV90" i="14" s="1"/>
  <c r="AW90" i="14" s="1"/>
  <c r="AX90" i="14" s="1"/>
  <c r="AY90" i="14" s="1"/>
  <c r="AZ90" i="14" s="1"/>
  <c r="BA90" i="14" s="1"/>
  <c r="BB90" i="14" s="1"/>
  <c r="BC90" i="14" s="1"/>
  <c r="BD90" i="14" s="1"/>
  <c r="BE90" i="14" s="1"/>
  <c r="BF90" i="14" s="1"/>
  <c r="BG90" i="14" s="1"/>
  <c r="BH90" i="14" s="1"/>
  <c r="BI90" i="14" s="1"/>
  <c r="BJ90" i="14" s="1"/>
  <c r="BK90" i="14" s="1"/>
  <c r="W207" i="14"/>
  <c r="W203" i="14"/>
  <c r="AC91" i="14"/>
  <c r="AC88" i="14"/>
  <c r="AD88" i="14" s="1"/>
  <c r="AE88" i="14" s="1"/>
  <c r="AF88" i="14" s="1"/>
  <c r="AG88" i="14" s="1"/>
  <c r="AH88" i="14" s="1"/>
  <c r="AI88" i="14" s="1"/>
  <c r="AJ88" i="14" s="1"/>
  <c r="AK88" i="14" s="1"/>
  <c r="AL88" i="14" s="1"/>
  <c r="AM88" i="14" s="1"/>
  <c r="AN88" i="14" s="1"/>
  <c r="AO88" i="14" s="1"/>
  <c r="AP88" i="14" s="1"/>
  <c r="AQ88" i="14" s="1"/>
  <c r="AR88" i="14" s="1"/>
  <c r="AS88" i="14" s="1"/>
  <c r="AT88" i="14" s="1"/>
  <c r="AU88" i="14" s="1"/>
  <c r="AV88" i="14" s="1"/>
  <c r="AW88" i="14" s="1"/>
  <c r="AX88" i="14" s="1"/>
  <c r="AY88" i="14" s="1"/>
  <c r="AZ88" i="14" s="1"/>
  <c r="BA88" i="14" s="1"/>
  <c r="BB88" i="14" s="1"/>
  <c r="BC88" i="14" s="1"/>
  <c r="BD88" i="14" s="1"/>
  <c r="BE88" i="14" s="1"/>
  <c r="BF88" i="14" s="1"/>
  <c r="BG88" i="14" s="1"/>
  <c r="BH88" i="14" s="1"/>
  <c r="BI88" i="14" s="1"/>
  <c r="BJ88" i="14" s="1"/>
  <c r="BK88" i="14" s="1"/>
  <c r="W209" i="14"/>
  <c r="AD95" i="14"/>
  <c r="AD92" i="14"/>
  <c r="AE92" i="14" s="1"/>
  <c r="AF92" i="14" s="1"/>
  <c r="AG92" i="14" s="1"/>
  <c r="AH92" i="14" s="1"/>
  <c r="AI92" i="14" s="1"/>
  <c r="AJ92" i="14" s="1"/>
  <c r="AK92" i="14" s="1"/>
  <c r="AL92" i="14" s="1"/>
  <c r="AM92" i="14" s="1"/>
  <c r="AN92" i="14" s="1"/>
  <c r="AO92" i="14" s="1"/>
  <c r="AP92" i="14" s="1"/>
  <c r="AQ92" i="14" s="1"/>
  <c r="AR92" i="14" s="1"/>
  <c r="AS92" i="14" s="1"/>
  <c r="AT92" i="14" s="1"/>
  <c r="AU92" i="14" s="1"/>
  <c r="AV92" i="14" s="1"/>
  <c r="AW92" i="14" s="1"/>
  <c r="AX92" i="14" s="1"/>
  <c r="AY92" i="14" s="1"/>
  <c r="AZ92" i="14" s="1"/>
  <c r="BA92" i="14" s="1"/>
  <c r="BB92" i="14" s="1"/>
  <c r="BC92" i="14" s="1"/>
  <c r="BD92" i="14" s="1"/>
  <c r="BE92" i="14" s="1"/>
  <c r="BF92" i="14" s="1"/>
  <c r="BG92" i="14" s="1"/>
  <c r="BH92" i="14" s="1"/>
  <c r="BI92" i="14" s="1"/>
  <c r="BJ92" i="14" s="1"/>
  <c r="BK92" i="14" s="1"/>
  <c r="BL92" i="14" s="1"/>
  <c r="AK77" i="14"/>
  <c r="AL77" i="14" s="1"/>
  <c r="AM77" i="14" s="1"/>
  <c r="AM74" i="14"/>
  <c r="AN74" i="14" s="1"/>
  <c r="AO74" i="14" s="1"/>
  <c r="AP74" i="14" s="1"/>
  <c r="AQ74" i="14" s="1"/>
  <c r="AR74" i="14" s="1"/>
  <c r="AS74" i="14" s="1"/>
  <c r="AT74" i="14" s="1"/>
  <c r="AU74" i="14" s="1"/>
  <c r="AV74" i="14" s="1"/>
  <c r="AW74" i="14" s="1"/>
  <c r="AX74" i="14" s="1"/>
  <c r="AY74" i="14" s="1"/>
  <c r="AZ74" i="14" s="1"/>
  <c r="BA74" i="14" s="1"/>
  <c r="BB74" i="14" s="1"/>
  <c r="BC74" i="14" s="1"/>
  <c r="BD74" i="14" s="1"/>
  <c r="BE74" i="14" s="1"/>
  <c r="BF74" i="14" s="1"/>
  <c r="AE86" i="14"/>
  <c r="AF86" i="14" s="1"/>
  <c r="AG86" i="14" s="1"/>
  <c r="AD83" i="14"/>
  <c r="AE83" i="14" s="1"/>
  <c r="AF83" i="14" s="1"/>
  <c r="AB17" i="14"/>
  <c r="Y163" i="14"/>
  <c r="Y191" i="14"/>
  <c r="Y190" i="14"/>
  <c r="AA40" i="14"/>
  <c r="Y197" i="14"/>
  <c r="Y195" i="14"/>
  <c r="Y196" i="14"/>
  <c r="AA82" i="14"/>
  <c r="AB82" i="14" s="1"/>
  <c r="AC82" i="14" s="1"/>
  <c r="AD82" i="14" s="1"/>
  <c r="AE82" i="14" s="1"/>
  <c r="AF82" i="14" s="1"/>
  <c r="AG82" i="14" s="1"/>
  <c r="AH82" i="14" s="1"/>
  <c r="AI82" i="14" s="1"/>
  <c r="AJ82" i="14" s="1"/>
  <c r="AK82" i="14" s="1"/>
  <c r="AL82" i="14" s="1"/>
  <c r="AM82" i="14" s="1"/>
  <c r="AN82" i="14" s="1"/>
  <c r="AO82" i="14" s="1"/>
  <c r="AP82" i="14" s="1"/>
  <c r="AQ82" i="14" s="1"/>
  <c r="AR82" i="14" s="1"/>
  <c r="AS82" i="14" s="1"/>
  <c r="AT82" i="14" s="1"/>
  <c r="AU82" i="14" s="1"/>
  <c r="AV82" i="14" s="1"/>
  <c r="AW82" i="14" s="1"/>
  <c r="AX82" i="14" s="1"/>
  <c r="AY82" i="14" s="1"/>
  <c r="AZ82" i="14" s="1"/>
  <c r="BA82" i="14" s="1"/>
  <c r="BB82" i="14" s="1"/>
  <c r="BC82" i="14" s="1"/>
  <c r="BD82" i="14" s="1"/>
  <c r="BE82" i="14" s="1"/>
  <c r="BF82" i="14" s="1"/>
  <c r="BG82" i="14" s="1"/>
  <c r="BH82" i="14" s="1"/>
  <c r="BI82" i="14" s="1"/>
  <c r="Z129" i="14"/>
  <c r="Z132" i="14"/>
  <c r="X138" i="14"/>
  <c r="X136" i="14" s="1"/>
  <c r="AA84" i="14"/>
  <c r="AB84" i="14" s="1"/>
  <c r="AC84" i="14" s="1"/>
  <c r="AD84" i="14" s="1"/>
  <c r="AE84" i="14" s="1"/>
  <c r="AF84" i="14" s="1"/>
  <c r="AG84" i="14" s="1"/>
  <c r="AH84" i="14" s="1"/>
  <c r="AI84" i="14" s="1"/>
  <c r="AJ84" i="14" s="1"/>
  <c r="AK84" i="14" s="1"/>
  <c r="AL84" i="14" s="1"/>
  <c r="AM84" i="14" s="1"/>
  <c r="AN84" i="14" s="1"/>
  <c r="AO84" i="14" s="1"/>
  <c r="AP84" i="14" s="1"/>
  <c r="AQ84" i="14" s="1"/>
  <c r="AR84" i="14" s="1"/>
  <c r="AS84" i="14" s="1"/>
  <c r="AT84" i="14" s="1"/>
  <c r="AU84" i="14" s="1"/>
  <c r="AV84" i="14" s="1"/>
  <c r="AW84" i="14" s="1"/>
  <c r="AX84" i="14" s="1"/>
  <c r="AY84" i="14" s="1"/>
  <c r="AZ84" i="14" s="1"/>
  <c r="BA84" i="14" s="1"/>
  <c r="BB84" i="14" s="1"/>
  <c r="BC84" i="14" s="1"/>
  <c r="BD84" i="14" s="1"/>
  <c r="BE84" i="14" s="1"/>
  <c r="BF84" i="14" s="1"/>
  <c r="BG84" i="14" s="1"/>
  <c r="BH84" i="14" s="1"/>
  <c r="BI84" i="14" s="1"/>
  <c r="AB87" i="14"/>
  <c r="AC87" i="14" s="1"/>
  <c r="AD87" i="14" s="1"/>
  <c r="AE87" i="14" s="1"/>
  <c r="AF87" i="14" s="1"/>
  <c r="AG87" i="14" s="1"/>
  <c r="AH87" i="14" s="1"/>
  <c r="AI87" i="14" s="1"/>
  <c r="AJ87" i="14" s="1"/>
  <c r="AK87" i="14" s="1"/>
  <c r="AL87" i="14" s="1"/>
  <c r="AM87" i="14" s="1"/>
  <c r="AN87" i="14" s="1"/>
  <c r="AO87" i="14" s="1"/>
  <c r="AP87" i="14" s="1"/>
  <c r="AQ87" i="14" s="1"/>
  <c r="AR87" i="14" s="1"/>
  <c r="AS87" i="14" s="1"/>
  <c r="AT87" i="14" s="1"/>
  <c r="AU87" i="14" s="1"/>
  <c r="AV87" i="14" s="1"/>
  <c r="AW87" i="14" s="1"/>
  <c r="AX87" i="14" s="1"/>
  <c r="AY87" i="14" s="1"/>
  <c r="AZ87" i="14" s="1"/>
  <c r="BA87" i="14" s="1"/>
  <c r="BB87" i="14" s="1"/>
  <c r="BC87" i="14" s="1"/>
  <c r="BD87" i="14" s="1"/>
  <c r="BE87" i="14" s="1"/>
  <c r="BF87" i="14" s="1"/>
  <c r="BG87" i="14" s="1"/>
  <c r="BH87" i="14" s="1"/>
  <c r="BI87" i="14" s="1"/>
  <c r="BJ87" i="14" s="1"/>
  <c r="AF180" i="4"/>
  <c r="AF182" i="4"/>
  <c r="AF184" i="4" s="1"/>
  <c r="AF167" i="4"/>
  <c r="AE166" i="4"/>
  <c r="AE163" i="4"/>
  <c r="AE162" i="4"/>
  <c r="AE128" i="4" s="1"/>
  <c r="AE186" i="4" s="1"/>
  <c r="AH81" i="4"/>
  <c r="AG125" i="4"/>
  <c r="AG121" i="4"/>
  <c r="AJ78" i="4"/>
  <c r="AI78" i="4"/>
  <c r="AL78" i="4" s="1"/>
  <c r="AO78" i="4" s="1"/>
  <c r="AR78" i="4" s="1"/>
  <c r="AU78" i="4" s="1"/>
  <c r="AX78" i="4" s="1"/>
  <c r="BA78" i="4" s="1"/>
  <c r="BD78" i="4" s="1"/>
  <c r="BG78" i="4" s="1"/>
  <c r="BJ78" i="4" s="1"/>
  <c r="BM78" i="4" s="1"/>
  <c r="BP78" i="4" s="1"/>
  <c r="AH78" i="4"/>
  <c r="AK78" i="4" s="1"/>
  <c r="AN78" i="4" s="1"/>
  <c r="AQ78" i="4" s="1"/>
  <c r="AT78" i="4" s="1"/>
  <c r="AW78" i="4" s="1"/>
  <c r="AZ78" i="4" s="1"/>
  <c r="BC78" i="4" s="1"/>
  <c r="BF78" i="4" s="1"/>
  <c r="BI78" i="4" s="1"/>
  <c r="BL78" i="4" s="1"/>
  <c r="BO78" i="4" s="1"/>
  <c r="AG123" i="4"/>
  <c r="AE166" i="7"/>
  <c r="AE162" i="7"/>
  <c r="AE163" i="7"/>
  <c r="AS152" i="7"/>
  <c r="AR169" i="7"/>
  <c r="AR66" i="4"/>
  <c r="AL75" i="7"/>
  <c r="AN72" i="7"/>
  <c r="AP69" i="4"/>
  <c r="AV60" i="7"/>
  <c r="AY60" i="7" s="1"/>
  <c r="BB60" i="7" s="1"/>
  <c r="BE60" i="7" s="1"/>
  <c r="BH60" i="7" s="1"/>
  <c r="AF175" i="7"/>
  <c r="AF178" i="7"/>
  <c r="AF174" i="7"/>
  <c r="AT63" i="7"/>
  <c r="AW63" i="7" s="1"/>
  <c r="AZ63" i="7" s="1"/>
  <c r="BC63" i="7" s="1"/>
  <c r="BF63" i="7" s="1"/>
  <c r="BI63" i="7" s="1"/>
  <c r="AF175" i="4"/>
  <c r="AF178" i="4"/>
  <c r="AF174" i="4"/>
  <c r="AR169" i="4"/>
  <c r="AS152" i="4"/>
  <c r="AN80" i="7"/>
  <c r="AZ80" i="7" s="1"/>
  <c r="BL80" i="7" s="1"/>
  <c r="AM80" i="7"/>
  <c r="AY80" i="7" s="1"/>
  <c r="BK80" i="7" s="1"/>
  <c r="AH83" i="7"/>
  <c r="AL80" i="7"/>
  <c r="AX80" i="7" s="1"/>
  <c r="BJ80" i="7" s="1"/>
  <c r="AS80" i="7"/>
  <c r="BE80" i="7" s="1"/>
  <c r="AK80" i="7"/>
  <c r="AW80" i="7" s="1"/>
  <c r="BI80" i="7" s="1"/>
  <c r="AR80" i="7"/>
  <c r="BD80" i="7" s="1"/>
  <c r="BP80" i="7" s="1"/>
  <c r="AQ80" i="7"/>
  <c r="BC80" i="7" s="1"/>
  <c r="BO80" i="7" s="1"/>
  <c r="AP80" i="7"/>
  <c r="BB80" i="7" s="1"/>
  <c r="BN80" i="7" s="1"/>
  <c r="AO80" i="7"/>
  <c r="BA80" i="7" s="1"/>
  <c r="BM80" i="7" s="1"/>
  <c r="AI80" i="7"/>
  <c r="AU80" i="7" s="1"/>
  <c r="BG80" i="7" s="1"/>
  <c r="AH80" i="7"/>
  <c r="AT80" i="7" s="1"/>
  <c r="BF80" i="7" s="1"/>
  <c r="AJ80" i="7"/>
  <c r="AV80" i="7" s="1"/>
  <c r="BH80" i="7" s="1"/>
  <c r="AG119" i="7"/>
  <c r="AG176" i="7" s="1"/>
  <c r="AH83" i="4"/>
  <c r="AL80" i="4"/>
  <c r="AX80" i="4" s="1"/>
  <c r="BJ80" i="4" s="1"/>
  <c r="AS80" i="4"/>
  <c r="BE80" i="4" s="1"/>
  <c r="AK80" i="4"/>
  <c r="AW80" i="4" s="1"/>
  <c r="BI80" i="4" s="1"/>
  <c r="AR80" i="4"/>
  <c r="BD80" i="4" s="1"/>
  <c r="BP80" i="4" s="1"/>
  <c r="AJ80" i="4"/>
  <c r="AV80" i="4" s="1"/>
  <c r="BH80" i="4" s="1"/>
  <c r="AQ80" i="4"/>
  <c r="BC80" i="4" s="1"/>
  <c r="BO80" i="4" s="1"/>
  <c r="AI80" i="4"/>
  <c r="AU80" i="4" s="1"/>
  <c r="BG80" i="4" s="1"/>
  <c r="AN80" i="4"/>
  <c r="AZ80" i="4" s="1"/>
  <c r="BL80" i="4" s="1"/>
  <c r="AP80" i="4"/>
  <c r="BB80" i="4" s="1"/>
  <c r="BN80" i="4" s="1"/>
  <c r="AO80" i="4"/>
  <c r="BA80" i="4" s="1"/>
  <c r="BM80" i="4" s="1"/>
  <c r="AH80" i="4"/>
  <c r="AT80" i="4" s="1"/>
  <c r="BF80" i="4" s="1"/>
  <c r="AM80" i="4"/>
  <c r="AY80" i="4" s="1"/>
  <c r="BK80" i="4" s="1"/>
  <c r="AG119" i="4"/>
  <c r="AG176" i="4" s="1"/>
  <c r="AD128" i="7"/>
  <c r="AD186" i="7" s="1"/>
  <c r="AF180" i="7"/>
  <c r="AF184" i="7"/>
  <c r="AF167" i="7"/>
  <c r="AN72" i="4"/>
  <c r="AL75" i="4"/>
  <c r="AT63" i="4"/>
  <c r="AW63" i="4" s="1"/>
  <c r="AZ63" i="4" s="1"/>
  <c r="BC63" i="4" s="1"/>
  <c r="BF63" i="4" s="1"/>
  <c r="BI63" i="4" s="1"/>
  <c r="AG125" i="7"/>
  <c r="AG121" i="7"/>
  <c r="AH81" i="7"/>
  <c r="AJ78" i="7"/>
  <c r="AI78" i="7"/>
  <c r="AL78" i="7" s="1"/>
  <c r="AO78" i="7" s="1"/>
  <c r="AR78" i="7" s="1"/>
  <c r="AU78" i="7" s="1"/>
  <c r="AX78" i="7" s="1"/>
  <c r="BA78" i="7" s="1"/>
  <c r="BD78" i="7" s="1"/>
  <c r="BG78" i="7" s="1"/>
  <c r="BJ78" i="7" s="1"/>
  <c r="BM78" i="7" s="1"/>
  <c r="BP78" i="7" s="1"/>
  <c r="AH78" i="7"/>
  <c r="AK78" i="7" s="1"/>
  <c r="AN78" i="7" s="1"/>
  <c r="AQ78" i="7" s="1"/>
  <c r="AT78" i="7" s="1"/>
  <c r="AW78" i="7" s="1"/>
  <c r="AZ78" i="7" s="1"/>
  <c r="BC78" i="7" s="1"/>
  <c r="BF78" i="7" s="1"/>
  <c r="BI78" i="7" s="1"/>
  <c r="BL78" i="7" s="1"/>
  <c r="BO78" i="7" s="1"/>
  <c r="AG123" i="7"/>
  <c r="AH79" i="4"/>
  <c r="AN79" i="4" s="1"/>
  <c r="AT79" i="4" s="1"/>
  <c r="AZ79" i="4" s="1"/>
  <c r="BF79" i="4" s="1"/>
  <c r="BL79" i="4" s="1"/>
  <c r="AM79" i="4"/>
  <c r="AS79" i="4" s="1"/>
  <c r="AY79" i="4" s="1"/>
  <c r="BE79" i="4" s="1"/>
  <c r="BK79" i="4" s="1"/>
  <c r="AK79" i="4"/>
  <c r="AQ79" i="4" s="1"/>
  <c r="AW79" i="4" s="1"/>
  <c r="BC79" i="4" s="1"/>
  <c r="BI79" i="4" s="1"/>
  <c r="BO79" i="4" s="1"/>
  <c r="AJ79" i="4"/>
  <c r="AP79" i="4" s="1"/>
  <c r="AV79" i="4" s="1"/>
  <c r="BB79" i="4" s="1"/>
  <c r="BH79" i="4" s="1"/>
  <c r="BN79" i="4" s="1"/>
  <c r="AI79" i="4"/>
  <c r="AO79" i="4" s="1"/>
  <c r="AU79" i="4" s="1"/>
  <c r="BA79" i="4" s="1"/>
  <c r="BG79" i="4" s="1"/>
  <c r="BM79" i="4" s="1"/>
  <c r="AH82" i="4"/>
  <c r="AL79" i="4"/>
  <c r="AR79" i="4" s="1"/>
  <c r="AX79" i="4" s="1"/>
  <c r="BD79" i="4" s="1"/>
  <c r="BJ79" i="4" s="1"/>
  <c r="BP79" i="4" s="1"/>
  <c r="AP69" i="7"/>
  <c r="AR66" i="7"/>
  <c r="AD128" i="4"/>
  <c r="AD186" i="4" s="1"/>
  <c r="AN82" i="7"/>
  <c r="AT82" i="7" s="1"/>
  <c r="AZ82" i="7" s="1"/>
  <c r="BF82" i="7" s="1"/>
  <c r="BL82" i="7" s="1"/>
  <c r="AI85" i="7"/>
  <c r="AM82" i="7"/>
  <c r="AS82" i="7" s="1"/>
  <c r="AY82" i="7" s="1"/>
  <c r="BE82" i="7" s="1"/>
  <c r="BK82" i="7" s="1"/>
  <c r="BQ82" i="7" s="1"/>
  <c r="AL82" i="7"/>
  <c r="AR82" i="7" s="1"/>
  <c r="AX82" i="7" s="1"/>
  <c r="BD82" i="7" s="1"/>
  <c r="BJ82" i="7" s="1"/>
  <c r="BP82" i="7" s="1"/>
  <c r="AK82" i="7"/>
  <c r="AQ82" i="7" s="1"/>
  <c r="AW82" i="7" s="1"/>
  <c r="BC82" i="7" s="1"/>
  <c r="BI82" i="7" s="1"/>
  <c r="BO82" i="7" s="1"/>
  <c r="AJ82" i="7"/>
  <c r="AP82" i="7" s="1"/>
  <c r="AV82" i="7" s="1"/>
  <c r="BB82" i="7" s="1"/>
  <c r="BH82" i="7" s="1"/>
  <c r="BN82" i="7" s="1"/>
  <c r="AI82" i="7"/>
  <c r="AO82" i="7" s="1"/>
  <c r="AU82" i="7" s="1"/>
  <c r="BA82" i="7" s="1"/>
  <c r="BG82" i="7" s="1"/>
  <c r="BM82" i="7" s="1"/>
  <c r="AV60" i="4"/>
  <c r="AY60" i="4" s="1"/>
  <c r="BB60" i="4" s="1"/>
  <c r="BE60" i="4" s="1"/>
  <c r="BH60" i="4" s="1"/>
  <c r="AC129" i="14" l="1"/>
  <c r="AC163" i="14" s="1"/>
  <c r="Y134" i="14"/>
  <c r="AB163" i="14"/>
  <c r="AD96" i="14"/>
  <c r="AD93" i="14"/>
  <c r="AE93" i="14" s="1"/>
  <c r="AF93" i="14" s="1"/>
  <c r="AG93" i="14" s="1"/>
  <c r="AH93" i="14" s="1"/>
  <c r="AI93" i="14" s="1"/>
  <c r="AJ93" i="14" s="1"/>
  <c r="AK93" i="14" s="1"/>
  <c r="AL93" i="14" s="1"/>
  <c r="AM93" i="14" s="1"/>
  <c r="AN93" i="14" s="1"/>
  <c r="AO93" i="14" s="1"/>
  <c r="AP93" i="14" s="1"/>
  <c r="AQ93" i="14" s="1"/>
  <c r="AR93" i="14" s="1"/>
  <c r="AS93" i="14" s="1"/>
  <c r="AT93" i="14" s="1"/>
  <c r="AU93" i="14" s="1"/>
  <c r="AV93" i="14" s="1"/>
  <c r="AW93" i="14" s="1"/>
  <c r="AX93" i="14" s="1"/>
  <c r="AY93" i="14" s="1"/>
  <c r="AZ93" i="14" s="1"/>
  <c r="BA93" i="14" s="1"/>
  <c r="BB93" i="14" s="1"/>
  <c r="BC93" i="14" s="1"/>
  <c r="BD93" i="14" s="1"/>
  <c r="BE93" i="14" s="1"/>
  <c r="BF93" i="14" s="1"/>
  <c r="BG93" i="14" s="1"/>
  <c r="BH93" i="14" s="1"/>
  <c r="BI93" i="14" s="1"/>
  <c r="BJ93" i="14" s="1"/>
  <c r="BK93" i="14" s="1"/>
  <c r="BL93" i="14" s="1"/>
  <c r="AC132" i="14"/>
  <c r="AA127" i="14"/>
  <c r="AD94" i="14"/>
  <c r="AD91" i="14"/>
  <c r="AE91" i="14" s="1"/>
  <c r="AF91" i="14" s="1"/>
  <c r="AG91" i="14" s="1"/>
  <c r="AH91" i="14" s="1"/>
  <c r="AI91" i="14" s="1"/>
  <c r="AJ91" i="14" s="1"/>
  <c r="AK91" i="14" s="1"/>
  <c r="AL91" i="14" s="1"/>
  <c r="AM91" i="14" s="1"/>
  <c r="AN91" i="14" s="1"/>
  <c r="AO91" i="14" s="1"/>
  <c r="AP91" i="14" s="1"/>
  <c r="AQ91" i="14" s="1"/>
  <c r="AR91" i="14" s="1"/>
  <c r="AS91" i="14" s="1"/>
  <c r="AT91" i="14" s="1"/>
  <c r="AU91" i="14" s="1"/>
  <c r="AV91" i="14" s="1"/>
  <c r="AW91" i="14" s="1"/>
  <c r="AX91" i="14" s="1"/>
  <c r="AY91" i="14" s="1"/>
  <c r="AZ91" i="14" s="1"/>
  <c r="BA91" i="14" s="1"/>
  <c r="BB91" i="14" s="1"/>
  <c r="BC91" i="14" s="1"/>
  <c r="BD91" i="14" s="1"/>
  <c r="BE91" i="14" s="1"/>
  <c r="BF91" i="14" s="1"/>
  <c r="BG91" i="14" s="1"/>
  <c r="BH91" i="14" s="1"/>
  <c r="BI91" i="14" s="1"/>
  <c r="BJ91" i="14" s="1"/>
  <c r="BK91" i="14" s="1"/>
  <c r="BL91" i="14" s="1"/>
  <c r="AH86" i="14"/>
  <c r="AI86" i="14" s="1"/>
  <c r="AJ86" i="14" s="1"/>
  <c r="AC17" i="14"/>
  <c r="AD17" i="14" s="1"/>
  <c r="AE17" i="14" s="1"/>
  <c r="AB132" i="14"/>
  <c r="AN77" i="14"/>
  <c r="AO77" i="14" s="1"/>
  <c r="AP77" i="14" s="1"/>
  <c r="AQ77" i="14" s="1"/>
  <c r="AR77" i="14" s="1"/>
  <c r="AS77" i="14" s="1"/>
  <c r="AT77" i="14" s="1"/>
  <c r="AU77" i="14" s="1"/>
  <c r="AV77" i="14" s="1"/>
  <c r="AW77" i="14" s="1"/>
  <c r="AX77" i="14" s="1"/>
  <c r="AY77" i="14" s="1"/>
  <c r="AZ77" i="14" s="1"/>
  <c r="BA77" i="14" s="1"/>
  <c r="BB77" i="14" s="1"/>
  <c r="BC77" i="14" s="1"/>
  <c r="BD77" i="14" s="1"/>
  <c r="BE77" i="14" s="1"/>
  <c r="BF77" i="14" s="1"/>
  <c r="BG77" i="14" s="1"/>
  <c r="AG83" i="14"/>
  <c r="AH83" i="14" s="1"/>
  <c r="AI83" i="14" s="1"/>
  <c r="AE98" i="14"/>
  <c r="AE95" i="14"/>
  <c r="AF95" i="14" s="1"/>
  <c r="AG95" i="14" s="1"/>
  <c r="AH95" i="14" s="1"/>
  <c r="AI95" i="14" s="1"/>
  <c r="AJ95" i="14" s="1"/>
  <c r="AK95" i="14" s="1"/>
  <c r="AL95" i="14" s="1"/>
  <c r="AM95" i="14" s="1"/>
  <c r="AN95" i="14" s="1"/>
  <c r="AO95" i="14" s="1"/>
  <c r="AP95" i="14" s="1"/>
  <c r="AQ95" i="14" s="1"/>
  <c r="AR95" i="14" s="1"/>
  <c r="AS95" i="14" s="1"/>
  <c r="AT95" i="14" s="1"/>
  <c r="AU95" i="14" s="1"/>
  <c r="AV95" i="14" s="1"/>
  <c r="AW95" i="14" s="1"/>
  <c r="AX95" i="14" s="1"/>
  <c r="AY95" i="14" s="1"/>
  <c r="AZ95" i="14" s="1"/>
  <c r="BA95" i="14" s="1"/>
  <c r="BB95" i="14" s="1"/>
  <c r="BC95" i="14" s="1"/>
  <c r="BD95" i="14" s="1"/>
  <c r="BE95" i="14" s="1"/>
  <c r="BF95" i="14" s="1"/>
  <c r="BG95" i="14" s="1"/>
  <c r="BH95" i="14" s="1"/>
  <c r="BI95" i="14" s="1"/>
  <c r="BJ95" i="14" s="1"/>
  <c r="BK95" i="14" s="1"/>
  <c r="BL95" i="14" s="1"/>
  <c r="BM95" i="14" s="1"/>
  <c r="Y138" i="14"/>
  <c r="X203" i="14"/>
  <c r="X207" i="14"/>
  <c r="X209" i="14"/>
  <c r="X205" i="14"/>
  <c r="Z197" i="14"/>
  <c r="Z195" i="14"/>
  <c r="Z196" i="14"/>
  <c r="AB40" i="14"/>
  <c r="AC40" i="14" s="1"/>
  <c r="AD40" i="14" s="1"/>
  <c r="AA132" i="14"/>
  <c r="Z191" i="14"/>
  <c r="Z190" i="14"/>
  <c r="Z163" i="14"/>
  <c r="AB85" i="14"/>
  <c r="AA129" i="14"/>
  <c r="AO75" i="4"/>
  <c r="AR83" i="7"/>
  <c r="BD83" i="7" s="1"/>
  <c r="BP83" i="7" s="1"/>
  <c r="AJ83" i="7"/>
  <c r="AV83" i="7" s="1"/>
  <c r="BH83" i="7" s="1"/>
  <c r="AQ83" i="7"/>
  <c r="BC83" i="7" s="1"/>
  <c r="BO83" i="7" s="1"/>
  <c r="AI83" i="7"/>
  <c r="AU83" i="7" s="1"/>
  <c r="BG83" i="7" s="1"/>
  <c r="AP83" i="7"/>
  <c r="BB83" i="7" s="1"/>
  <c r="BN83" i="7" s="1"/>
  <c r="AO83" i="7"/>
  <c r="BA83" i="7" s="1"/>
  <c r="BM83" i="7" s="1"/>
  <c r="AI86" i="7"/>
  <c r="AT83" i="7"/>
  <c r="BF83" i="7" s="1"/>
  <c r="AS83" i="7"/>
  <c r="BE83" i="7" s="1"/>
  <c r="BQ83" i="7" s="1"/>
  <c r="AN83" i="7"/>
  <c r="AZ83" i="7" s="1"/>
  <c r="BL83" i="7" s="1"/>
  <c r="AM83" i="7"/>
  <c r="AY83" i="7" s="1"/>
  <c r="BK83" i="7" s="1"/>
  <c r="AK83" i="7"/>
  <c r="AW83" i="7" s="1"/>
  <c r="BI83" i="7" s="1"/>
  <c r="AL83" i="7"/>
  <c r="AX83" i="7" s="1"/>
  <c r="BJ83" i="7" s="1"/>
  <c r="AH119" i="7"/>
  <c r="AH176" i="7" s="1"/>
  <c r="AI176" i="7" s="1"/>
  <c r="AL82" i="4"/>
  <c r="AR82" i="4" s="1"/>
  <c r="AX82" i="4" s="1"/>
  <c r="BD82" i="4" s="1"/>
  <c r="BJ82" i="4" s="1"/>
  <c r="BP82" i="4" s="1"/>
  <c r="AK82" i="4"/>
  <c r="AQ82" i="4" s="1"/>
  <c r="AW82" i="4" s="1"/>
  <c r="BC82" i="4" s="1"/>
  <c r="BI82" i="4" s="1"/>
  <c r="BO82" i="4" s="1"/>
  <c r="AJ82" i="4"/>
  <c r="AP82" i="4" s="1"/>
  <c r="AV82" i="4" s="1"/>
  <c r="BB82" i="4" s="1"/>
  <c r="BH82" i="4" s="1"/>
  <c r="BN82" i="4" s="1"/>
  <c r="AI82" i="4"/>
  <c r="AO82" i="4" s="1"/>
  <c r="AU82" i="4" s="1"/>
  <c r="BA82" i="4" s="1"/>
  <c r="BG82" i="4" s="1"/>
  <c r="BM82" i="4" s="1"/>
  <c r="AN82" i="4"/>
  <c r="AT82" i="4" s="1"/>
  <c r="AZ82" i="4" s="1"/>
  <c r="BF82" i="4" s="1"/>
  <c r="BL82" i="4" s="1"/>
  <c r="AM82" i="4"/>
  <c r="AS82" i="4" s="1"/>
  <c r="AY82" i="4" s="1"/>
  <c r="BE82" i="4" s="1"/>
  <c r="BK82" i="4" s="1"/>
  <c r="BQ82" i="4" s="1"/>
  <c r="AI85" i="4"/>
  <c r="AS69" i="4"/>
  <c r="AU66" i="4"/>
  <c r="AX66" i="4" s="1"/>
  <c r="BA66" i="4" s="1"/>
  <c r="BD66" i="4" s="1"/>
  <c r="BG66" i="4" s="1"/>
  <c r="BJ66" i="4" s="1"/>
  <c r="AG184" i="7"/>
  <c r="AG180" i="7"/>
  <c r="AG167" i="7"/>
  <c r="AQ72" i="4"/>
  <c r="AS169" i="4"/>
  <c r="AQ72" i="7"/>
  <c r="AM78" i="4"/>
  <c r="AH125" i="7"/>
  <c r="AH121" i="7"/>
  <c r="AJ81" i="7"/>
  <c r="AM81" i="7" s="1"/>
  <c r="AP81" i="7" s="1"/>
  <c r="AS81" i="7" s="1"/>
  <c r="AV81" i="7" s="1"/>
  <c r="AY81" i="7" s="1"/>
  <c r="BB81" i="7" s="1"/>
  <c r="BE81" i="7" s="1"/>
  <c r="BH81" i="7" s="1"/>
  <c r="BK81" i="7" s="1"/>
  <c r="BN81" i="7" s="1"/>
  <c r="BQ81" i="7" s="1"/>
  <c r="AI81" i="7"/>
  <c r="AL81" i="7" s="1"/>
  <c r="AO81" i="7" s="1"/>
  <c r="AR81" i="7" s="1"/>
  <c r="AU81" i="7" s="1"/>
  <c r="AX81" i="7" s="1"/>
  <c r="BA81" i="7" s="1"/>
  <c r="BD81" i="7" s="1"/>
  <c r="BG81" i="7" s="1"/>
  <c r="BJ81" i="7" s="1"/>
  <c r="BM81" i="7" s="1"/>
  <c r="BP81" i="7" s="1"/>
  <c r="AK81" i="7"/>
  <c r="AI84" i="7"/>
  <c r="AH123" i="7"/>
  <c r="AJ85" i="7"/>
  <c r="AP85" i="7" s="1"/>
  <c r="AV85" i="7" s="1"/>
  <c r="BB85" i="7" s="1"/>
  <c r="BH85" i="7" s="1"/>
  <c r="BN85" i="7" s="1"/>
  <c r="AO85" i="7"/>
  <c r="AU85" i="7" s="1"/>
  <c r="BA85" i="7" s="1"/>
  <c r="BG85" i="7" s="1"/>
  <c r="BM85" i="7" s="1"/>
  <c r="AN85" i="7"/>
  <c r="AT85" i="7" s="1"/>
  <c r="AZ85" i="7" s="1"/>
  <c r="BF85" i="7" s="1"/>
  <c r="BL85" i="7" s="1"/>
  <c r="BR85" i="7" s="1"/>
  <c r="AM85" i="7"/>
  <c r="AS85" i="7" s="1"/>
  <c r="AY85" i="7" s="1"/>
  <c r="BE85" i="7" s="1"/>
  <c r="BK85" i="7" s="1"/>
  <c r="BQ85" i="7" s="1"/>
  <c r="AL85" i="7"/>
  <c r="AR85" i="7" s="1"/>
  <c r="AX85" i="7" s="1"/>
  <c r="BD85" i="7" s="1"/>
  <c r="BJ85" i="7" s="1"/>
  <c r="BP85" i="7" s="1"/>
  <c r="AK85" i="7"/>
  <c r="AQ85" i="7" s="1"/>
  <c r="AW85" i="7" s="1"/>
  <c r="BC85" i="7" s="1"/>
  <c r="BI85" i="7" s="1"/>
  <c r="BO85" i="7" s="1"/>
  <c r="AJ88" i="7"/>
  <c r="AG175" i="4"/>
  <c r="AG178" i="4"/>
  <c r="AG174" i="4"/>
  <c r="AF166" i="4"/>
  <c r="AF162" i="4"/>
  <c r="AF163" i="4"/>
  <c r="AS69" i="7"/>
  <c r="AO75" i="7"/>
  <c r="AM78" i="7"/>
  <c r="AF166" i="7"/>
  <c r="AF163" i="7"/>
  <c r="AF162" i="7"/>
  <c r="AF128" i="7" s="1"/>
  <c r="AF186" i="7" s="1"/>
  <c r="AP83" i="4"/>
  <c r="BB83" i="4" s="1"/>
  <c r="BN83" i="4" s="1"/>
  <c r="AO83" i="4"/>
  <c r="BA83" i="4" s="1"/>
  <c r="BM83" i="4" s="1"/>
  <c r="AN83" i="4"/>
  <c r="AZ83" i="4" s="1"/>
  <c r="BL83" i="4" s="1"/>
  <c r="AI86" i="4"/>
  <c r="AM83" i="4"/>
  <c r="AY83" i="4" s="1"/>
  <c r="BK83" i="4" s="1"/>
  <c r="AK83" i="4"/>
  <c r="AW83" i="4" s="1"/>
  <c r="BI83" i="4" s="1"/>
  <c r="AJ83" i="4"/>
  <c r="AV83" i="4" s="1"/>
  <c r="BH83" i="4" s="1"/>
  <c r="AI83" i="4"/>
  <c r="AU83" i="4" s="1"/>
  <c r="BG83" i="4" s="1"/>
  <c r="AR83" i="4"/>
  <c r="BD83" i="4" s="1"/>
  <c r="BP83" i="4" s="1"/>
  <c r="AS83" i="4"/>
  <c r="BE83" i="4" s="1"/>
  <c r="BQ83" i="4" s="1"/>
  <c r="AQ83" i="4"/>
  <c r="BC83" i="4" s="1"/>
  <c r="BO83" i="4" s="1"/>
  <c r="AL83" i="4"/>
  <c r="AX83" i="4" s="1"/>
  <c r="BJ83" i="4" s="1"/>
  <c r="AT83" i="4"/>
  <c r="BF83" i="4" s="1"/>
  <c r="AH119" i="4"/>
  <c r="AH176" i="4" s="1"/>
  <c r="AI176" i="4" s="1"/>
  <c r="AS169" i="7"/>
  <c r="AE128" i="7"/>
  <c r="AE186" i="7" s="1"/>
  <c r="AH125" i="4"/>
  <c r="AH121" i="4"/>
  <c r="AI84" i="4"/>
  <c r="AJ81" i="4"/>
  <c r="AM81" i="4" s="1"/>
  <c r="AP81" i="4" s="1"/>
  <c r="AS81" i="4" s="1"/>
  <c r="AV81" i="4" s="1"/>
  <c r="AY81" i="4" s="1"/>
  <c r="BB81" i="4" s="1"/>
  <c r="BE81" i="4" s="1"/>
  <c r="BH81" i="4" s="1"/>
  <c r="BK81" i="4" s="1"/>
  <c r="BN81" i="4" s="1"/>
  <c r="BQ81" i="4" s="1"/>
  <c r="AK81" i="4"/>
  <c r="AI81" i="4"/>
  <c r="AL81" i="4" s="1"/>
  <c r="AO81" i="4" s="1"/>
  <c r="AR81" i="4" s="1"/>
  <c r="AU81" i="4" s="1"/>
  <c r="AX81" i="4" s="1"/>
  <c r="BA81" i="4" s="1"/>
  <c r="BD81" i="4" s="1"/>
  <c r="BG81" i="4" s="1"/>
  <c r="BJ81" i="4" s="1"/>
  <c r="BM81" i="4" s="1"/>
  <c r="BP81" i="4" s="1"/>
  <c r="AH123" i="4"/>
  <c r="AU66" i="7"/>
  <c r="AX66" i="7" s="1"/>
  <c r="BA66" i="7" s="1"/>
  <c r="BD66" i="7" s="1"/>
  <c r="BG66" i="7" s="1"/>
  <c r="BJ66" i="7" s="1"/>
  <c r="AG178" i="7"/>
  <c r="AG174" i="7"/>
  <c r="AG175" i="7"/>
  <c r="AG180" i="4"/>
  <c r="AG167" i="4"/>
  <c r="AG182" i="4"/>
  <c r="AG184" i="4" s="1"/>
  <c r="Z134" i="14" l="1"/>
  <c r="Y205" i="14"/>
  <c r="Y136" i="14"/>
  <c r="AD129" i="14"/>
  <c r="AD163" i="14" s="1"/>
  <c r="AB197" i="14"/>
  <c r="AB195" i="14"/>
  <c r="AB196" i="14"/>
  <c r="AC197" i="14"/>
  <c r="AC195" i="14"/>
  <c r="AC196" i="14"/>
  <c r="Y209" i="14"/>
  <c r="AE99" i="14"/>
  <c r="AE96" i="14"/>
  <c r="AF96" i="14" s="1"/>
  <c r="AG96" i="14" s="1"/>
  <c r="AH96" i="14" s="1"/>
  <c r="AI96" i="14" s="1"/>
  <c r="AJ96" i="14" s="1"/>
  <c r="AK96" i="14" s="1"/>
  <c r="AL96" i="14" s="1"/>
  <c r="AM96" i="14" s="1"/>
  <c r="AN96" i="14" s="1"/>
  <c r="AO96" i="14" s="1"/>
  <c r="AP96" i="14" s="1"/>
  <c r="AQ96" i="14" s="1"/>
  <c r="AR96" i="14" s="1"/>
  <c r="AS96" i="14" s="1"/>
  <c r="AT96" i="14" s="1"/>
  <c r="AU96" i="14" s="1"/>
  <c r="AV96" i="14" s="1"/>
  <c r="AW96" i="14" s="1"/>
  <c r="AX96" i="14" s="1"/>
  <c r="AY96" i="14" s="1"/>
  <c r="AZ96" i="14" s="1"/>
  <c r="BA96" i="14" s="1"/>
  <c r="BB96" i="14" s="1"/>
  <c r="BC96" i="14" s="1"/>
  <c r="BD96" i="14" s="1"/>
  <c r="BE96" i="14" s="1"/>
  <c r="BF96" i="14" s="1"/>
  <c r="BG96" i="14" s="1"/>
  <c r="BH96" i="14" s="1"/>
  <c r="BI96" i="14" s="1"/>
  <c r="BJ96" i="14" s="1"/>
  <c r="BK96" i="14" s="1"/>
  <c r="BL96" i="14" s="1"/>
  <c r="BM96" i="14" s="1"/>
  <c r="AE40" i="14"/>
  <c r="AF40" i="14" s="1"/>
  <c r="AG40" i="14" s="1"/>
  <c r="AH40" i="14" s="1"/>
  <c r="AI40" i="14" s="1"/>
  <c r="AJ40" i="14" s="1"/>
  <c r="AK40" i="14" s="1"/>
  <c r="AL40" i="14" s="1"/>
  <c r="AM40" i="14" s="1"/>
  <c r="AN40" i="14" s="1"/>
  <c r="AO40" i="14" s="1"/>
  <c r="AP40" i="14" s="1"/>
  <c r="AQ40" i="14" s="1"/>
  <c r="AR40" i="14" s="1"/>
  <c r="AS40" i="14" s="1"/>
  <c r="AT40" i="14" s="1"/>
  <c r="AU40" i="14" s="1"/>
  <c r="AE97" i="14"/>
  <c r="AE94" i="14"/>
  <c r="AF94" i="14" s="1"/>
  <c r="AG94" i="14" s="1"/>
  <c r="AH94" i="14" s="1"/>
  <c r="AI94" i="14" s="1"/>
  <c r="AJ94" i="14" s="1"/>
  <c r="AK94" i="14" s="1"/>
  <c r="AL94" i="14" s="1"/>
  <c r="AM94" i="14" s="1"/>
  <c r="AN94" i="14" s="1"/>
  <c r="AO94" i="14" s="1"/>
  <c r="AP94" i="14" s="1"/>
  <c r="AQ94" i="14" s="1"/>
  <c r="AR94" i="14" s="1"/>
  <c r="AS94" i="14" s="1"/>
  <c r="AT94" i="14" s="1"/>
  <c r="AU94" i="14" s="1"/>
  <c r="AV94" i="14" s="1"/>
  <c r="AW94" i="14" s="1"/>
  <c r="AX94" i="14" s="1"/>
  <c r="AY94" i="14" s="1"/>
  <c r="AZ94" i="14" s="1"/>
  <c r="BA94" i="14" s="1"/>
  <c r="BB94" i="14" s="1"/>
  <c r="BC94" i="14" s="1"/>
  <c r="BD94" i="14" s="1"/>
  <c r="BE94" i="14" s="1"/>
  <c r="BF94" i="14" s="1"/>
  <c r="BG94" i="14" s="1"/>
  <c r="BH94" i="14" s="1"/>
  <c r="BI94" i="14" s="1"/>
  <c r="BJ94" i="14" s="1"/>
  <c r="BK94" i="14" s="1"/>
  <c r="BL94" i="14" s="1"/>
  <c r="BM94" i="14" s="1"/>
  <c r="Y203" i="14"/>
  <c r="AJ83" i="14"/>
  <c r="AK83" i="14" s="1"/>
  <c r="AL83" i="14" s="1"/>
  <c r="AF17" i="14"/>
  <c r="AG17" i="14" s="1"/>
  <c r="AH17" i="14" s="1"/>
  <c r="Y207" i="14"/>
  <c r="AF101" i="14"/>
  <c r="AF98" i="14"/>
  <c r="AG98" i="14" s="1"/>
  <c r="AH98" i="14" s="1"/>
  <c r="AI98" i="14" s="1"/>
  <c r="AJ98" i="14" s="1"/>
  <c r="AK98" i="14" s="1"/>
  <c r="AL98" i="14" s="1"/>
  <c r="AM98" i="14" s="1"/>
  <c r="AN98" i="14" s="1"/>
  <c r="AO98" i="14" s="1"/>
  <c r="AP98" i="14" s="1"/>
  <c r="AQ98" i="14" s="1"/>
  <c r="AR98" i="14" s="1"/>
  <c r="AS98" i="14" s="1"/>
  <c r="AT98" i="14" s="1"/>
  <c r="AU98" i="14" s="1"/>
  <c r="AV98" i="14" s="1"/>
  <c r="AW98" i="14" s="1"/>
  <c r="AX98" i="14" s="1"/>
  <c r="AY98" i="14" s="1"/>
  <c r="AZ98" i="14" s="1"/>
  <c r="BA98" i="14" s="1"/>
  <c r="BB98" i="14" s="1"/>
  <c r="BC98" i="14" s="1"/>
  <c r="BD98" i="14" s="1"/>
  <c r="BE98" i="14" s="1"/>
  <c r="BF98" i="14" s="1"/>
  <c r="BG98" i="14" s="1"/>
  <c r="BH98" i="14" s="1"/>
  <c r="BI98" i="14" s="1"/>
  <c r="BJ98" i="14" s="1"/>
  <c r="BK98" i="14" s="1"/>
  <c r="BL98" i="14" s="1"/>
  <c r="BM98" i="14" s="1"/>
  <c r="BN98" i="14" s="1"/>
  <c r="AK86" i="14"/>
  <c r="AL86" i="14" s="1"/>
  <c r="AM86" i="14" s="1"/>
  <c r="AC85" i="14"/>
  <c r="AB127" i="14"/>
  <c r="Z138" i="14"/>
  <c r="AA191" i="14"/>
  <c r="AA190" i="14"/>
  <c r="AA163" i="14"/>
  <c r="AA197" i="14"/>
  <c r="AA195" i="14"/>
  <c r="AA196" i="14"/>
  <c r="AV69" i="7"/>
  <c r="AY69" i="7" s="1"/>
  <c r="BB69" i="7" s="1"/>
  <c r="BE69" i="7" s="1"/>
  <c r="BH69" i="7" s="1"/>
  <c r="BK69" i="7" s="1"/>
  <c r="AN81" i="7"/>
  <c r="AH175" i="4"/>
  <c r="AI175" i="4" s="1"/>
  <c r="AH178" i="4"/>
  <c r="AH174" i="4"/>
  <c r="AI174" i="4" s="1"/>
  <c r="AT72" i="4"/>
  <c r="AW72" i="4" s="1"/>
  <c r="AZ72" i="4" s="1"/>
  <c r="BC72" i="4" s="1"/>
  <c r="BF72" i="4" s="1"/>
  <c r="BI72" i="4" s="1"/>
  <c r="BL72" i="4" s="1"/>
  <c r="AH175" i="7"/>
  <c r="AI175" i="7" s="1"/>
  <c r="AH178" i="7"/>
  <c r="AH174" i="7"/>
  <c r="AI174" i="7" s="1"/>
  <c r="AH180" i="4"/>
  <c r="AH184" i="4"/>
  <c r="AH167" i="4"/>
  <c r="AH182" i="4"/>
  <c r="AF128" i="4"/>
  <c r="AF186" i="4" s="1"/>
  <c r="AJ89" i="7"/>
  <c r="AN86" i="7"/>
  <c r="AZ86" i="7" s="1"/>
  <c r="BL86" i="7" s="1"/>
  <c r="AU86" i="7"/>
  <c r="BG86" i="7" s="1"/>
  <c r="AM86" i="7"/>
  <c r="AY86" i="7" s="1"/>
  <c r="BK86" i="7" s="1"/>
  <c r="AT86" i="7"/>
  <c r="BF86" i="7" s="1"/>
  <c r="BR86" i="7" s="1"/>
  <c r="AL86" i="7"/>
  <c r="AX86" i="7" s="1"/>
  <c r="BJ86" i="7" s="1"/>
  <c r="AS86" i="7"/>
  <c r="BE86" i="7" s="1"/>
  <c r="BQ86" i="7" s="1"/>
  <c r="AK86" i="7"/>
  <c r="AW86" i="7" s="1"/>
  <c r="BI86" i="7" s="1"/>
  <c r="AJ86" i="7"/>
  <c r="AV86" i="7" s="1"/>
  <c r="BH86" i="7" s="1"/>
  <c r="AO86" i="7"/>
  <c r="BA86" i="7" s="1"/>
  <c r="BM86" i="7" s="1"/>
  <c r="AR86" i="7"/>
  <c r="BD86" i="7" s="1"/>
  <c r="BP86" i="7" s="1"/>
  <c r="AQ86" i="7"/>
  <c r="BC86" i="7" s="1"/>
  <c r="BO86" i="7" s="1"/>
  <c r="AP86" i="7"/>
  <c r="BB86" i="7" s="1"/>
  <c r="BN86" i="7" s="1"/>
  <c r="AI119" i="7"/>
  <c r="AG166" i="4"/>
  <c r="AG162" i="4"/>
  <c r="AG163" i="4"/>
  <c r="AT86" i="4"/>
  <c r="BF86" i="4" s="1"/>
  <c r="BR86" i="4" s="1"/>
  <c r="AL86" i="4"/>
  <c r="AX86" i="4" s="1"/>
  <c r="BJ86" i="4" s="1"/>
  <c r="AS86" i="4"/>
  <c r="BE86" i="4" s="1"/>
  <c r="BQ86" i="4" s="1"/>
  <c r="AK86" i="4"/>
  <c r="AW86" i="4" s="1"/>
  <c r="BI86" i="4" s="1"/>
  <c r="AR86" i="4"/>
  <c r="BD86" i="4" s="1"/>
  <c r="BP86" i="4" s="1"/>
  <c r="AJ86" i="4"/>
  <c r="AV86" i="4" s="1"/>
  <c r="BH86" i="4" s="1"/>
  <c r="AQ86" i="4"/>
  <c r="BC86" i="4" s="1"/>
  <c r="BO86" i="4" s="1"/>
  <c r="AO86" i="4"/>
  <c r="BA86" i="4" s="1"/>
  <c r="BM86" i="4" s="1"/>
  <c r="AN86" i="4"/>
  <c r="AZ86" i="4" s="1"/>
  <c r="BL86" i="4" s="1"/>
  <c r="AM86" i="4"/>
  <c r="AY86" i="4" s="1"/>
  <c r="BK86" i="4" s="1"/>
  <c r="AJ89" i="4"/>
  <c r="AP86" i="4"/>
  <c r="BB86" i="4" s="1"/>
  <c r="BN86" i="4" s="1"/>
  <c r="AU86" i="4"/>
  <c r="BG86" i="4" s="1"/>
  <c r="AI119" i="4"/>
  <c r="AR75" i="7"/>
  <c r="AN88" i="7"/>
  <c r="AT88" i="7" s="1"/>
  <c r="AZ88" i="7" s="1"/>
  <c r="BF88" i="7" s="1"/>
  <c r="BL88" i="7" s="1"/>
  <c r="BR88" i="7" s="1"/>
  <c r="AM88" i="7"/>
  <c r="AS88" i="7" s="1"/>
  <c r="AY88" i="7" s="1"/>
  <c r="BE88" i="7" s="1"/>
  <c r="BK88" i="7" s="1"/>
  <c r="BQ88" i="7" s="1"/>
  <c r="AL88" i="7"/>
  <c r="AR88" i="7" s="1"/>
  <c r="AX88" i="7" s="1"/>
  <c r="BD88" i="7" s="1"/>
  <c r="BJ88" i="7" s="1"/>
  <c r="BP88" i="7" s="1"/>
  <c r="AK88" i="7"/>
  <c r="AQ88" i="7" s="1"/>
  <c r="AW88" i="7" s="1"/>
  <c r="BC88" i="7" s="1"/>
  <c r="BI88" i="7" s="1"/>
  <c r="BO88" i="7" s="1"/>
  <c r="AP88" i="7"/>
  <c r="AV88" i="7" s="1"/>
  <c r="BB88" i="7" s="1"/>
  <c r="BH88" i="7" s="1"/>
  <c r="BN88" i="7" s="1"/>
  <c r="AO88" i="7"/>
  <c r="AU88" i="7" s="1"/>
  <c r="BA88" i="7" s="1"/>
  <c r="BG88" i="7" s="1"/>
  <c r="BM88" i="7" s="1"/>
  <c r="BS88" i="7" s="1"/>
  <c r="AK91" i="7"/>
  <c r="AH180" i="7"/>
  <c r="AH167" i="7"/>
  <c r="AH184" i="7"/>
  <c r="AP78" i="4"/>
  <c r="AV69" i="4"/>
  <c r="AY69" i="4" s="1"/>
  <c r="BB69" i="4" s="1"/>
  <c r="BE69" i="4" s="1"/>
  <c r="BH69" i="4" s="1"/>
  <c r="BK69" i="4" s="1"/>
  <c r="AI125" i="4"/>
  <c r="AI121" i="4"/>
  <c r="AI178" i="4" s="1"/>
  <c r="AL84" i="4"/>
  <c r="AK84" i="4"/>
  <c r="AN84" i="4" s="1"/>
  <c r="AQ84" i="4" s="1"/>
  <c r="AT84" i="4" s="1"/>
  <c r="AW84" i="4" s="1"/>
  <c r="AZ84" i="4" s="1"/>
  <c r="BC84" i="4" s="1"/>
  <c r="BF84" i="4" s="1"/>
  <c r="BI84" i="4" s="1"/>
  <c r="BL84" i="4" s="1"/>
  <c r="BO84" i="4" s="1"/>
  <c r="BR84" i="4" s="1"/>
  <c r="AJ84" i="4"/>
  <c r="AM84" i="4" s="1"/>
  <c r="AP84" i="4" s="1"/>
  <c r="AS84" i="4" s="1"/>
  <c r="AV84" i="4" s="1"/>
  <c r="AY84" i="4" s="1"/>
  <c r="BB84" i="4" s="1"/>
  <c r="BE84" i="4" s="1"/>
  <c r="BH84" i="4" s="1"/>
  <c r="BK84" i="4" s="1"/>
  <c r="BN84" i="4" s="1"/>
  <c r="BQ84" i="4" s="1"/>
  <c r="AJ87" i="4"/>
  <c r="AI123" i="4"/>
  <c r="AG166" i="7"/>
  <c r="AG163" i="7"/>
  <c r="AG162" i="7"/>
  <c r="AT72" i="7"/>
  <c r="AW72" i="7" s="1"/>
  <c r="AZ72" i="7" s="1"/>
  <c r="BC72" i="7" s="1"/>
  <c r="BF72" i="7" s="1"/>
  <c r="BI72" i="7" s="1"/>
  <c r="BL72" i="7" s="1"/>
  <c r="AN81" i="4"/>
  <c r="AP78" i="7"/>
  <c r="AI121" i="7"/>
  <c r="AI178" i="7" s="1"/>
  <c r="AI125" i="7"/>
  <c r="AJ87" i="7"/>
  <c r="AL84" i="7"/>
  <c r="AK84" i="7"/>
  <c r="AN84" i="7" s="1"/>
  <c r="AQ84" i="7" s="1"/>
  <c r="AT84" i="7" s="1"/>
  <c r="AW84" i="7" s="1"/>
  <c r="AZ84" i="7" s="1"/>
  <c r="BC84" i="7" s="1"/>
  <c r="BF84" i="7" s="1"/>
  <c r="BI84" i="7" s="1"/>
  <c r="BL84" i="7" s="1"/>
  <c r="BO84" i="7" s="1"/>
  <c r="BR84" i="7" s="1"/>
  <c r="AJ84" i="7"/>
  <c r="AM84" i="7" s="1"/>
  <c r="AP84" i="7" s="1"/>
  <c r="AS84" i="7" s="1"/>
  <c r="AV84" i="7" s="1"/>
  <c r="AY84" i="7" s="1"/>
  <c r="BB84" i="7" s="1"/>
  <c r="BE84" i="7" s="1"/>
  <c r="BH84" i="7" s="1"/>
  <c r="BK84" i="7" s="1"/>
  <c r="BN84" i="7" s="1"/>
  <c r="BQ84" i="7" s="1"/>
  <c r="AI123" i="7"/>
  <c r="AO85" i="4"/>
  <c r="AU85" i="4" s="1"/>
  <c r="BA85" i="4" s="1"/>
  <c r="BG85" i="4" s="1"/>
  <c r="BM85" i="4" s="1"/>
  <c r="AJ88" i="4"/>
  <c r="AN85" i="4"/>
  <c r="AT85" i="4" s="1"/>
  <c r="AZ85" i="4" s="1"/>
  <c r="BF85" i="4" s="1"/>
  <c r="BL85" i="4" s="1"/>
  <c r="BR85" i="4" s="1"/>
  <c r="AM85" i="4"/>
  <c r="AS85" i="4" s="1"/>
  <c r="AY85" i="4" s="1"/>
  <c r="BE85" i="4" s="1"/>
  <c r="BK85" i="4" s="1"/>
  <c r="BQ85" i="4" s="1"/>
  <c r="AJ85" i="4"/>
  <c r="AP85" i="4" s="1"/>
  <c r="AV85" i="4" s="1"/>
  <c r="BB85" i="4" s="1"/>
  <c r="BH85" i="4" s="1"/>
  <c r="BN85" i="4" s="1"/>
  <c r="AK85" i="4"/>
  <c r="AQ85" i="4" s="1"/>
  <c r="AW85" i="4" s="1"/>
  <c r="BC85" i="4" s="1"/>
  <c r="BI85" i="4" s="1"/>
  <c r="BO85" i="4" s="1"/>
  <c r="AL85" i="4"/>
  <c r="AR85" i="4" s="1"/>
  <c r="AX85" i="4" s="1"/>
  <c r="BD85" i="4" s="1"/>
  <c r="BJ85" i="4" s="1"/>
  <c r="BP85" i="4" s="1"/>
  <c r="AR75" i="4"/>
  <c r="Z205" i="14" l="1"/>
  <c r="Z136" i="14"/>
  <c r="AA134" i="14"/>
  <c r="AB190" i="14"/>
  <c r="AB191" i="14"/>
  <c r="AE132" i="14"/>
  <c r="AE129" i="14"/>
  <c r="AF102" i="14"/>
  <c r="AF99" i="14"/>
  <c r="AG99" i="14" s="1"/>
  <c r="AH99" i="14" s="1"/>
  <c r="AI99" i="14" s="1"/>
  <c r="AJ99" i="14" s="1"/>
  <c r="AK99" i="14" s="1"/>
  <c r="AL99" i="14" s="1"/>
  <c r="AM99" i="14" s="1"/>
  <c r="AN99" i="14" s="1"/>
  <c r="AO99" i="14" s="1"/>
  <c r="AP99" i="14" s="1"/>
  <c r="AQ99" i="14" s="1"/>
  <c r="AR99" i="14" s="1"/>
  <c r="AS99" i="14" s="1"/>
  <c r="AT99" i="14" s="1"/>
  <c r="AU99" i="14" s="1"/>
  <c r="AV99" i="14" s="1"/>
  <c r="AW99" i="14" s="1"/>
  <c r="AX99" i="14" s="1"/>
  <c r="AY99" i="14" s="1"/>
  <c r="AZ99" i="14" s="1"/>
  <c r="BA99" i="14" s="1"/>
  <c r="BB99" i="14" s="1"/>
  <c r="BC99" i="14" s="1"/>
  <c r="BD99" i="14" s="1"/>
  <c r="BE99" i="14" s="1"/>
  <c r="BF99" i="14" s="1"/>
  <c r="BG99" i="14" s="1"/>
  <c r="BH99" i="14" s="1"/>
  <c r="BI99" i="14" s="1"/>
  <c r="BJ99" i="14" s="1"/>
  <c r="BK99" i="14" s="1"/>
  <c r="BL99" i="14" s="1"/>
  <c r="BM99" i="14" s="1"/>
  <c r="BN99" i="14" s="1"/>
  <c r="AF100" i="14"/>
  <c r="AF97" i="14"/>
  <c r="AG97" i="14" s="1"/>
  <c r="AH97" i="14" s="1"/>
  <c r="AI97" i="14" s="1"/>
  <c r="AJ97" i="14" s="1"/>
  <c r="AK97" i="14" s="1"/>
  <c r="AL97" i="14" s="1"/>
  <c r="AM97" i="14" s="1"/>
  <c r="AN97" i="14" s="1"/>
  <c r="AO97" i="14" s="1"/>
  <c r="AP97" i="14" s="1"/>
  <c r="AQ97" i="14" s="1"/>
  <c r="AR97" i="14" s="1"/>
  <c r="AS97" i="14" s="1"/>
  <c r="AT97" i="14" s="1"/>
  <c r="AU97" i="14" s="1"/>
  <c r="AV97" i="14" s="1"/>
  <c r="AW97" i="14" s="1"/>
  <c r="AX97" i="14" s="1"/>
  <c r="AY97" i="14" s="1"/>
  <c r="AZ97" i="14" s="1"/>
  <c r="BA97" i="14" s="1"/>
  <c r="BB97" i="14" s="1"/>
  <c r="BC97" i="14" s="1"/>
  <c r="BD97" i="14" s="1"/>
  <c r="BE97" i="14" s="1"/>
  <c r="BF97" i="14" s="1"/>
  <c r="BG97" i="14" s="1"/>
  <c r="BH97" i="14" s="1"/>
  <c r="BI97" i="14" s="1"/>
  <c r="BJ97" i="14" s="1"/>
  <c r="BK97" i="14" s="1"/>
  <c r="BL97" i="14" s="1"/>
  <c r="BM97" i="14" s="1"/>
  <c r="BN97" i="14" s="1"/>
  <c r="AG104" i="14"/>
  <c r="AG101" i="14"/>
  <c r="AH101" i="14" s="1"/>
  <c r="AI101" i="14" s="1"/>
  <c r="AI17" i="14"/>
  <c r="AJ17" i="14" s="1"/>
  <c r="AK17" i="14" s="1"/>
  <c r="AN86" i="14"/>
  <c r="AO86" i="14" s="1"/>
  <c r="AP86" i="14" s="1"/>
  <c r="AQ86" i="14" s="1"/>
  <c r="AR86" i="14" s="1"/>
  <c r="AS86" i="14" s="1"/>
  <c r="AT86" i="14" s="1"/>
  <c r="AU86" i="14" s="1"/>
  <c r="AV86" i="14" s="1"/>
  <c r="AW86" i="14" s="1"/>
  <c r="AX86" i="14" s="1"/>
  <c r="AY86" i="14" s="1"/>
  <c r="AZ86" i="14" s="1"/>
  <c r="BA86" i="14" s="1"/>
  <c r="BB86" i="14" s="1"/>
  <c r="BC86" i="14" s="1"/>
  <c r="BD86" i="14" s="1"/>
  <c r="BE86" i="14" s="1"/>
  <c r="BF86" i="14" s="1"/>
  <c r="BG86" i="14" s="1"/>
  <c r="BH86" i="14" s="1"/>
  <c r="BI86" i="14" s="1"/>
  <c r="BJ86" i="14" s="1"/>
  <c r="AM83" i="14"/>
  <c r="AN83" i="14" s="1"/>
  <c r="AO83" i="14" s="1"/>
  <c r="AP83" i="14" s="1"/>
  <c r="AQ83" i="14" s="1"/>
  <c r="AR83" i="14" s="1"/>
  <c r="AS83" i="14" s="1"/>
  <c r="AT83" i="14" s="1"/>
  <c r="AU83" i="14" s="1"/>
  <c r="AV83" i="14" s="1"/>
  <c r="AW83" i="14" s="1"/>
  <c r="AX83" i="14" s="1"/>
  <c r="AY83" i="14" s="1"/>
  <c r="AZ83" i="14" s="1"/>
  <c r="BA83" i="14" s="1"/>
  <c r="BB83" i="14" s="1"/>
  <c r="BC83" i="14" s="1"/>
  <c r="BD83" i="14" s="1"/>
  <c r="BE83" i="14" s="1"/>
  <c r="BF83" i="14" s="1"/>
  <c r="BG83" i="14" s="1"/>
  <c r="BH83" i="14" s="1"/>
  <c r="BI83" i="14" s="1"/>
  <c r="AD85" i="14"/>
  <c r="AD132" i="14" s="1"/>
  <c r="AC127" i="14"/>
  <c r="Z207" i="14"/>
  <c r="Z203" i="14"/>
  <c r="Z209" i="14"/>
  <c r="AA138" i="14"/>
  <c r="AA136" i="14" s="1"/>
  <c r="AL88" i="4"/>
  <c r="AR88" i="4" s="1"/>
  <c r="AX88" i="4" s="1"/>
  <c r="BD88" i="4" s="1"/>
  <c r="BJ88" i="4" s="1"/>
  <c r="BP88" i="4" s="1"/>
  <c r="AK88" i="4"/>
  <c r="AQ88" i="4" s="1"/>
  <c r="AW88" i="4" s="1"/>
  <c r="BC88" i="4" s="1"/>
  <c r="BI88" i="4" s="1"/>
  <c r="BO88" i="4" s="1"/>
  <c r="AK91" i="4"/>
  <c r="AN88" i="4"/>
  <c r="AT88" i="4" s="1"/>
  <c r="AZ88" i="4" s="1"/>
  <c r="BF88" i="4" s="1"/>
  <c r="BL88" i="4" s="1"/>
  <c r="BR88" i="4" s="1"/>
  <c r="AP88" i="4"/>
  <c r="AV88" i="4" s="1"/>
  <c r="BB88" i="4" s="1"/>
  <c r="BH88" i="4" s="1"/>
  <c r="BN88" i="4" s="1"/>
  <c r="AO88" i="4"/>
  <c r="AU88" i="4" s="1"/>
  <c r="BA88" i="4" s="1"/>
  <c r="BG88" i="4" s="1"/>
  <c r="BM88" i="4" s="1"/>
  <c r="BS88" i="4" s="1"/>
  <c r="AM88" i="4"/>
  <c r="AS88" i="4" s="1"/>
  <c r="AY88" i="4" s="1"/>
  <c r="BE88" i="4" s="1"/>
  <c r="BK88" i="4" s="1"/>
  <c r="BQ88" i="4" s="1"/>
  <c r="AQ81" i="4"/>
  <c r="AK90" i="4"/>
  <c r="AM87" i="4"/>
  <c r="AK87" i="4"/>
  <c r="AN87" i="4" s="1"/>
  <c r="AQ87" i="4" s="1"/>
  <c r="AT87" i="4" s="1"/>
  <c r="AW87" i="4" s="1"/>
  <c r="AZ87" i="4" s="1"/>
  <c r="BC87" i="4" s="1"/>
  <c r="BF87" i="4" s="1"/>
  <c r="BI87" i="4" s="1"/>
  <c r="BL87" i="4" s="1"/>
  <c r="BO87" i="4" s="1"/>
  <c r="BR87" i="4" s="1"/>
  <c r="AJ121" i="4"/>
  <c r="AJ125" i="4"/>
  <c r="AL87" i="4"/>
  <c r="AO87" i="4" s="1"/>
  <c r="AR87" i="4" s="1"/>
  <c r="AU87" i="4" s="1"/>
  <c r="AX87" i="4" s="1"/>
  <c r="BA87" i="4" s="1"/>
  <c r="BD87" i="4" s="1"/>
  <c r="BG87" i="4" s="1"/>
  <c r="BJ87" i="4" s="1"/>
  <c r="BM87" i="4" s="1"/>
  <c r="BP87" i="4" s="1"/>
  <c r="BS87" i="4" s="1"/>
  <c r="AJ123" i="4"/>
  <c r="AH166" i="7"/>
  <c r="AI166" i="7" s="1"/>
  <c r="AI167" i="7"/>
  <c r="AI163" i="7" s="1"/>
  <c r="AH162" i="7"/>
  <c r="AH163" i="7"/>
  <c r="AI180" i="7"/>
  <c r="AI184" i="7"/>
  <c r="AO84" i="4"/>
  <c r="AQ91" i="7"/>
  <c r="AW91" i="7" s="1"/>
  <c r="BC91" i="7" s="1"/>
  <c r="BI91" i="7" s="1"/>
  <c r="BO91" i="7" s="1"/>
  <c r="AP91" i="7"/>
  <c r="AV91" i="7" s="1"/>
  <c r="BB91" i="7" s="1"/>
  <c r="BH91" i="7" s="1"/>
  <c r="BN91" i="7" s="1"/>
  <c r="BT91" i="7" s="1"/>
  <c r="AO91" i="7"/>
  <c r="AU91" i="7" s="1"/>
  <c r="BA91" i="7" s="1"/>
  <c r="BG91" i="7" s="1"/>
  <c r="BM91" i="7" s="1"/>
  <c r="BS91" i="7" s="1"/>
  <c r="AN91" i="7"/>
  <c r="AT91" i="7" s="1"/>
  <c r="AZ91" i="7" s="1"/>
  <c r="BF91" i="7" s="1"/>
  <c r="BL91" i="7" s="1"/>
  <c r="BR91" i="7" s="1"/>
  <c r="AM91" i="7"/>
  <c r="AS91" i="7" s="1"/>
  <c r="AY91" i="7" s="1"/>
  <c r="BE91" i="7" s="1"/>
  <c r="BK91" i="7" s="1"/>
  <c r="BQ91" i="7" s="1"/>
  <c r="AL94" i="7"/>
  <c r="AL91" i="7"/>
  <c r="AR91" i="7" s="1"/>
  <c r="AX91" i="7" s="1"/>
  <c r="BD91" i="7" s="1"/>
  <c r="BJ91" i="7" s="1"/>
  <c r="BP91" i="7" s="1"/>
  <c r="AS78" i="7"/>
  <c r="AQ81" i="7"/>
  <c r="AG128" i="7"/>
  <c r="AG186" i="7" s="1"/>
  <c r="AU75" i="7"/>
  <c r="AX75" i="7" s="1"/>
  <c r="BA75" i="7" s="1"/>
  <c r="BD75" i="7" s="1"/>
  <c r="BG75" i="7" s="1"/>
  <c r="BJ75" i="7" s="1"/>
  <c r="BM75" i="7" s="1"/>
  <c r="AI167" i="4"/>
  <c r="AH166" i="4"/>
  <c r="AI166" i="4" s="1"/>
  <c r="AH163" i="4"/>
  <c r="AI163" i="4" s="1"/>
  <c r="AH162" i="4"/>
  <c r="AI184" i="4"/>
  <c r="AI180" i="4"/>
  <c r="AI182" i="4"/>
  <c r="AU75" i="4"/>
  <c r="AX75" i="4" s="1"/>
  <c r="BA75" i="4" s="1"/>
  <c r="BD75" i="4" s="1"/>
  <c r="BG75" i="4" s="1"/>
  <c r="BJ75" i="4" s="1"/>
  <c r="BM75" i="4" s="1"/>
  <c r="AO84" i="7"/>
  <c r="AR89" i="7"/>
  <c r="BD89" i="7" s="1"/>
  <c r="BP89" i="7" s="1"/>
  <c r="AQ89" i="7"/>
  <c r="BC89" i="7" s="1"/>
  <c r="BO89" i="7" s="1"/>
  <c r="AP89" i="7"/>
  <c r="BB89" i="7" s="1"/>
  <c r="BN89" i="7" s="1"/>
  <c r="AK92" i="7"/>
  <c r="AO89" i="7"/>
  <c r="BA89" i="7" s="1"/>
  <c r="BM89" i="7" s="1"/>
  <c r="AN89" i="7"/>
  <c r="AZ89" i="7" s="1"/>
  <c r="BL89" i="7" s="1"/>
  <c r="AM89" i="7"/>
  <c r="AY89" i="7" s="1"/>
  <c r="BK89" i="7" s="1"/>
  <c r="AL89" i="7"/>
  <c r="AX89" i="7" s="1"/>
  <c r="BJ89" i="7" s="1"/>
  <c r="AK89" i="7"/>
  <c r="AW89" i="7" s="1"/>
  <c r="BI89" i="7" s="1"/>
  <c r="AV89" i="7"/>
  <c r="BH89" i="7" s="1"/>
  <c r="AU89" i="7"/>
  <c r="BG89" i="7" s="1"/>
  <c r="BS89" i="7" s="1"/>
  <c r="AS89" i="7"/>
  <c r="BE89" i="7" s="1"/>
  <c r="BQ89" i="7" s="1"/>
  <c r="AT89" i="7"/>
  <c r="BF89" i="7" s="1"/>
  <c r="BR89" i="7" s="1"/>
  <c r="AJ119" i="7"/>
  <c r="AJ176" i="7" s="1"/>
  <c r="AK90" i="7"/>
  <c r="AJ125" i="7"/>
  <c r="AK87" i="7"/>
  <c r="AN87" i="7" s="1"/>
  <c r="AQ87" i="7" s="1"/>
  <c r="AT87" i="7" s="1"/>
  <c r="AW87" i="7" s="1"/>
  <c r="AZ87" i="7" s="1"/>
  <c r="BC87" i="7" s="1"/>
  <c r="BF87" i="7" s="1"/>
  <c r="BI87" i="7" s="1"/>
  <c r="BL87" i="7" s="1"/>
  <c r="BO87" i="7" s="1"/>
  <c r="BR87" i="7" s="1"/>
  <c r="AJ121" i="7"/>
  <c r="AM87" i="7"/>
  <c r="AL87" i="7"/>
  <c r="AO87" i="7" s="1"/>
  <c r="AR87" i="7" s="1"/>
  <c r="AU87" i="7" s="1"/>
  <c r="AX87" i="7" s="1"/>
  <c r="BA87" i="7" s="1"/>
  <c r="BD87" i="7" s="1"/>
  <c r="BG87" i="7" s="1"/>
  <c r="BJ87" i="7" s="1"/>
  <c r="BM87" i="7" s="1"/>
  <c r="BP87" i="7" s="1"/>
  <c r="BS87" i="7" s="1"/>
  <c r="AJ123" i="7"/>
  <c r="AS78" i="4"/>
  <c r="AP89" i="4"/>
  <c r="BB89" i="4" s="1"/>
  <c r="BN89" i="4" s="1"/>
  <c r="AK92" i="4"/>
  <c r="AO89" i="4"/>
  <c r="BA89" i="4" s="1"/>
  <c r="BM89" i="4" s="1"/>
  <c r="AV89" i="4"/>
  <c r="BH89" i="4" s="1"/>
  <c r="AN89" i="4"/>
  <c r="AZ89" i="4" s="1"/>
  <c r="BL89" i="4" s="1"/>
  <c r="AU89" i="4"/>
  <c r="BG89" i="4" s="1"/>
  <c r="BS89" i="4" s="1"/>
  <c r="AM89" i="4"/>
  <c r="AY89" i="4" s="1"/>
  <c r="BK89" i="4" s="1"/>
  <c r="AS89" i="4"/>
  <c r="BE89" i="4" s="1"/>
  <c r="BQ89" i="4" s="1"/>
  <c r="AR89" i="4"/>
  <c r="BD89" i="4" s="1"/>
  <c r="BP89" i="4" s="1"/>
  <c r="AQ89" i="4"/>
  <c r="BC89" i="4" s="1"/>
  <c r="BO89" i="4" s="1"/>
  <c r="AT89" i="4"/>
  <c r="BF89" i="4" s="1"/>
  <c r="BR89" i="4" s="1"/>
  <c r="AL89" i="4"/>
  <c r="AX89" i="4" s="1"/>
  <c r="BJ89" i="4" s="1"/>
  <c r="AK89" i="4"/>
  <c r="AW89" i="4" s="1"/>
  <c r="BI89" i="4" s="1"/>
  <c r="AJ119" i="4"/>
  <c r="AJ176" i="4" s="1"/>
  <c r="AG128" i="4"/>
  <c r="AG186" i="4" s="1"/>
  <c r="AB134" i="14" l="1"/>
  <c r="AF129" i="14"/>
  <c r="AF163" i="14" s="1"/>
  <c r="AE163" i="14"/>
  <c r="AE195" i="14"/>
  <c r="AE196" i="14"/>
  <c r="AE197" i="14"/>
  <c r="AD195" i="14"/>
  <c r="AD197" i="14"/>
  <c r="AD196" i="14"/>
  <c r="AC190" i="14"/>
  <c r="AC191" i="14"/>
  <c r="AB138" i="14"/>
  <c r="AB136" i="14" s="1"/>
  <c r="AF132" i="14"/>
  <c r="AG105" i="14"/>
  <c r="AG102" i="14"/>
  <c r="AH102" i="14" s="1"/>
  <c r="AI102" i="14" s="1"/>
  <c r="AJ102" i="14" s="1"/>
  <c r="AK102" i="14" s="1"/>
  <c r="AL102" i="14" s="1"/>
  <c r="AM102" i="14" s="1"/>
  <c r="AN102" i="14" s="1"/>
  <c r="AO102" i="14" s="1"/>
  <c r="AP102" i="14" s="1"/>
  <c r="AQ102" i="14" s="1"/>
  <c r="AR102" i="14" s="1"/>
  <c r="AS102" i="14" s="1"/>
  <c r="AT102" i="14" s="1"/>
  <c r="AU102" i="14" s="1"/>
  <c r="AV102" i="14" s="1"/>
  <c r="AW102" i="14" s="1"/>
  <c r="AX102" i="14" s="1"/>
  <c r="AY102" i="14" s="1"/>
  <c r="AZ102" i="14" s="1"/>
  <c r="BA102" i="14" s="1"/>
  <c r="BB102" i="14" s="1"/>
  <c r="BC102" i="14" s="1"/>
  <c r="BD102" i="14" s="1"/>
  <c r="BE102" i="14" s="1"/>
  <c r="BF102" i="14" s="1"/>
  <c r="BG102" i="14" s="1"/>
  <c r="BH102" i="14" s="1"/>
  <c r="BI102" i="14" s="1"/>
  <c r="BJ102" i="14" s="1"/>
  <c r="BK102" i="14" s="1"/>
  <c r="BL102" i="14" s="1"/>
  <c r="BM102" i="14" s="1"/>
  <c r="BN102" i="14" s="1"/>
  <c r="BO102" i="14" s="1"/>
  <c r="AG103" i="14"/>
  <c r="AG100" i="14"/>
  <c r="AH100" i="14" s="1"/>
  <c r="AI100" i="14" s="1"/>
  <c r="AJ100" i="14" s="1"/>
  <c r="AK100" i="14" s="1"/>
  <c r="AL100" i="14" s="1"/>
  <c r="AM100" i="14" s="1"/>
  <c r="AN100" i="14" s="1"/>
  <c r="AO100" i="14" s="1"/>
  <c r="AP100" i="14" s="1"/>
  <c r="AQ100" i="14" s="1"/>
  <c r="AR100" i="14" s="1"/>
  <c r="AS100" i="14" s="1"/>
  <c r="AT100" i="14" s="1"/>
  <c r="AU100" i="14" s="1"/>
  <c r="AV100" i="14" s="1"/>
  <c r="AW100" i="14" s="1"/>
  <c r="AX100" i="14" s="1"/>
  <c r="AY100" i="14" s="1"/>
  <c r="AZ100" i="14" s="1"/>
  <c r="BA100" i="14" s="1"/>
  <c r="BB100" i="14" s="1"/>
  <c r="BC100" i="14" s="1"/>
  <c r="BD100" i="14" s="1"/>
  <c r="BE100" i="14" s="1"/>
  <c r="BF100" i="14" s="1"/>
  <c r="BG100" i="14" s="1"/>
  <c r="BH100" i="14" s="1"/>
  <c r="BI100" i="14" s="1"/>
  <c r="BJ100" i="14" s="1"/>
  <c r="BK100" i="14" s="1"/>
  <c r="BL100" i="14" s="1"/>
  <c r="BM100" i="14" s="1"/>
  <c r="BN100" i="14" s="1"/>
  <c r="BO100" i="14" s="1"/>
  <c r="AL17" i="14"/>
  <c r="AM17" i="14" s="1"/>
  <c r="AJ101" i="14"/>
  <c r="AK101" i="14" s="1"/>
  <c r="AL101" i="14" s="1"/>
  <c r="AH107" i="14"/>
  <c r="AH104" i="14"/>
  <c r="AI104" i="14" s="1"/>
  <c r="AJ104" i="14" s="1"/>
  <c r="AE85" i="14"/>
  <c r="AD127" i="14"/>
  <c r="AA205" i="14"/>
  <c r="AA203" i="14"/>
  <c r="AA207" i="14"/>
  <c r="AA209" i="14"/>
  <c r="AI162" i="4"/>
  <c r="AI128" i="4" s="1"/>
  <c r="AI186" i="4" s="1"/>
  <c r="AH128" i="4"/>
  <c r="AH186" i="4" s="1"/>
  <c r="AL90" i="4"/>
  <c r="AO90" i="4" s="1"/>
  <c r="AR90" i="4" s="1"/>
  <c r="AU90" i="4" s="1"/>
  <c r="AX90" i="4" s="1"/>
  <c r="BA90" i="4" s="1"/>
  <c r="BD90" i="4" s="1"/>
  <c r="BG90" i="4" s="1"/>
  <c r="BJ90" i="4" s="1"/>
  <c r="BM90" i="4" s="1"/>
  <c r="BP90" i="4" s="1"/>
  <c r="BS90" i="4" s="1"/>
  <c r="AK121" i="4"/>
  <c r="AN90" i="4"/>
  <c r="AM90" i="4"/>
  <c r="AP90" i="4" s="1"/>
  <c r="AS90" i="4" s="1"/>
  <c r="AV90" i="4" s="1"/>
  <c r="AY90" i="4" s="1"/>
  <c r="BB90" i="4" s="1"/>
  <c r="BE90" i="4" s="1"/>
  <c r="BH90" i="4" s="1"/>
  <c r="BK90" i="4" s="1"/>
  <c r="BN90" i="4" s="1"/>
  <c r="BQ90" i="4" s="1"/>
  <c r="BT90" i="4" s="1"/>
  <c r="AK125" i="4"/>
  <c r="AL93" i="4"/>
  <c r="AK123" i="4"/>
  <c r="AP87" i="4"/>
  <c r="AJ167" i="4"/>
  <c r="AJ182" i="4"/>
  <c r="AJ184" i="4" s="1"/>
  <c r="AJ180" i="4"/>
  <c r="AT81" i="4"/>
  <c r="AW81" i="4" s="1"/>
  <c r="AZ81" i="4" s="1"/>
  <c r="BC81" i="4" s="1"/>
  <c r="BF81" i="4" s="1"/>
  <c r="BI81" i="4" s="1"/>
  <c r="BL81" i="4" s="1"/>
  <c r="BO81" i="4" s="1"/>
  <c r="AJ167" i="7"/>
  <c r="AJ184" i="7"/>
  <c r="AJ180" i="7"/>
  <c r="AT81" i="7"/>
  <c r="AW81" i="7" s="1"/>
  <c r="AZ81" i="7" s="1"/>
  <c r="BC81" i="7" s="1"/>
  <c r="BF81" i="7" s="1"/>
  <c r="BI81" i="7" s="1"/>
  <c r="BL81" i="7" s="1"/>
  <c r="BO81" i="7" s="1"/>
  <c r="AR84" i="4"/>
  <c r="AL94" i="4"/>
  <c r="AP91" i="4"/>
  <c r="AV91" i="4" s="1"/>
  <c r="BB91" i="4" s="1"/>
  <c r="BH91" i="4" s="1"/>
  <c r="BN91" i="4" s="1"/>
  <c r="BT91" i="4" s="1"/>
  <c r="AO91" i="4"/>
  <c r="AU91" i="4" s="1"/>
  <c r="BA91" i="4" s="1"/>
  <c r="BG91" i="4" s="1"/>
  <c r="BM91" i="4" s="1"/>
  <c r="BS91" i="4" s="1"/>
  <c r="AN91" i="4"/>
  <c r="AT91" i="4" s="1"/>
  <c r="AZ91" i="4" s="1"/>
  <c r="BF91" i="4" s="1"/>
  <c r="BL91" i="4" s="1"/>
  <c r="BR91" i="4" s="1"/>
  <c r="AM91" i="4"/>
  <c r="AS91" i="4" s="1"/>
  <c r="AY91" i="4" s="1"/>
  <c r="BE91" i="4" s="1"/>
  <c r="BK91" i="4" s="1"/>
  <c r="BQ91" i="4" s="1"/>
  <c r="AQ91" i="4"/>
  <c r="AW91" i="4" s="1"/>
  <c r="BC91" i="4" s="1"/>
  <c r="BI91" i="4" s="1"/>
  <c r="BO91" i="4" s="1"/>
  <c r="AL91" i="4"/>
  <c r="AR91" i="4" s="1"/>
  <c r="AX91" i="4" s="1"/>
  <c r="BD91" i="4" s="1"/>
  <c r="BJ91" i="4" s="1"/>
  <c r="BP91" i="4" s="1"/>
  <c r="AR94" i="7"/>
  <c r="AX94" i="7" s="1"/>
  <c r="BD94" i="7" s="1"/>
  <c r="BJ94" i="7" s="1"/>
  <c r="BP94" i="7" s="1"/>
  <c r="AM97" i="7"/>
  <c r="AQ94" i="7"/>
  <c r="AW94" i="7" s="1"/>
  <c r="BC94" i="7" s="1"/>
  <c r="BI94" i="7" s="1"/>
  <c r="BO94" i="7" s="1"/>
  <c r="BU94" i="7" s="1"/>
  <c r="AP94" i="7"/>
  <c r="AV94" i="7" s="1"/>
  <c r="BB94" i="7" s="1"/>
  <c r="BH94" i="7" s="1"/>
  <c r="BN94" i="7" s="1"/>
  <c r="BT94" i="7" s="1"/>
  <c r="AO94" i="7"/>
  <c r="AU94" i="7" s="1"/>
  <c r="BA94" i="7" s="1"/>
  <c r="BG94" i="7" s="1"/>
  <c r="BM94" i="7" s="1"/>
  <c r="BS94" i="7" s="1"/>
  <c r="AN94" i="7"/>
  <c r="AT94" i="7" s="1"/>
  <c r="AZ94" i="7" s="1"/>
  <c r="BF94" i="7" s="1"/>
  <c r="BL94" i="7" s="1"/>
  <c r="BR94" i="7" s="1"/>
  <c r="AM94" i="7"/>
  <c r="AS94" i="7" s="1"/>
  <c r="AY94" i="7" s="1"/>
  <c r="BE94" i="7" s="1"/>
  <c r="BK94" i="7" s="1"/>
  <c r="BQ94" i="7" s="1"/>
  <c r="AV78" i="4"/>
  <c r="AY78" i="4" s="1"/>
  <c r="BB78" i="4" s="1"/>
  <c r="BE78" i="4" s="1"/>
  <c r="BH78" i="4" s="1"/>
  <c r="BK78" i="4" s="1"/>
  <c r="BN78" i="4" s="1"/>
  <c r="AL93" i="7"/>
  <c r="AN90" i="7"/>
  <c r="AM90" i="7"/>
  <c r="AP90" i="7" s="1"/>
  <c r="AS90" i="7" s="1"/>
  <c r="AV90" i="7" s="1"/>
  <c r="AY90" i="7" s="1"/>
  <c r="BB90" i="7" s="1"/>
  <c r="BE90" i="7" s="1"/>
  <c r="BH90" i="7" s="1"/>
  <c r="BK90" i="7" s="1"/>
  <c r="BN90" i="7" s="1"/>
  <c r="BQ90" i="7" s="1"/>
  <c r="BT90" i="7" s="1"/>
  <c r="AL90" i="7"/>
  <c r="AO90" i="7" s="1"/>
  <c r="AR90" i="7" s="1"/>
  <c r="AU90" i="7" s="1"/>
  <c r="AX90" i="7" s="1"/>
  <c r="BA90" i="7" s="1"/>
  <c r="BD90" i="7" s="1"/>
  <c r="BG90" i="7" s="1"/>
  <c r="BJ90" i="7" s="1"/>
  <c r="BM90" i="7" s="1"/>
  <c r="BP90" i="7" s="1"/>
  <c r="BS90" i="7" s="1"/>
  <c r="AK121" i="7"/>
  <c r="AK125" i="7"/>
  <c r="AK123" i="7"/>
  <c r="AV78" i="7"/>
  <c r="AY78" i="7" s="1"/>
  <c r="BB78" i="7" s="1"/>
  <c r="BE78" i="7" s="1"/>
  <c r="BH78" i="7" s="1"/>
  <c r="BK78" i="7" s="1"/>
  <c r="BN78" i="7" s="1"/>
  <c r="AT92" i="4"/>
  <c r="BF92" i="4" s="1"/>
  <c r="BR92" i="4" s="1"/>
  <c r="AL92" i="4"/>
  <c r="AX92" i="4" s="1"/>
  <c r="BJ92" i="4" s="1"/>
  <c r="AS92" i="4"/>
  <c r="BE92" i="4" s="1"/>
  <c r="BQ92" i="4" s="1"/>
  <c r="AR92" i="4"/>
  <c r="BD92" i="4" s="1"/>
  <c r="BP92" i="4" s="1"/>
  <c r="AQ92" i="4"/>
  <c r="BC92" i="4" s="1"/>
  <c r="BO92" i="4" s="1"/>
  <c r="AW92" i="4"/>
  <c r="BI92" i="4" s="1"/>
  <c r="AV92" i="4"/>
  <c r="BH92" i="4" s="1"/>
  <c r="BT92" i="4" s="1"/>
  <c r="AU92" i="4"/>
  <c r="BG92" i="4" s="1"/>
  <c r="BS92" i="4" s="1"/>
  <c r="AN92" i="4"/>
  <c r="AZ92" i="4" s="1"/>
  <c r="BL92" i="4" s="1"/>
  <c r="AO92" i="4"/>
  <c r="BA92" i="4" s="1"/>
  <c r="BM92" i="4" s="1"/>
  <c r="AM92" i="4"/>
  <c r="AY92" i="4" s="1"/>
  <c r="BK92" i="4" s="1"/>
  <c r="AL95" i="4"/>
  <c r="AP92" i="4"/>
  <c r="BB92" i="4" s="1"/>
  <c r="BN92" i="4" s="1"/>
  <c r="AK119" i="4"/>
  <c r="AK176" i="4" s="1"/>
  <c r="AI162" i="7"/>
  <c r="AI128" i="7" s="1"/>
  <c r="AI186" i="7" s="1"/>
  <c r="AH128" i="7"/>
  <c r="AH186" i="7" s="1"/>
  <c r="AJ178" i="4"/>
  <c r="AJ174" i="4"/>
  <c r="AJ175" i="4"/>
  <c r="AL95" i="7"/>
  <c r="AV92" i="7"/>
  <c r="BH92" i="7" s="1"/>
  <c r="BT92" i="7" s="1"/>
  <c r="AN92" i="7"/>
  <c r="AZ92" i="7" s="1"/>
  <c r="BL92" i="7" s="1"/>
  <c r="AU92" i="7"/>
  <c r="BG92" i="7" s="1"/>
  <c r="BS92" i="7" s="1"/>
  <c r="AM92" i="7"/>
  <c r="AY92" i="7" s="1"/>
  <c r="BK92" i="7" s="1"/>
  <c r="AT92" i="7"/>
  <c r="BF92" i="7" s="1"/>
  <c r="BR92" i="7" s="1"/>
  <c r="AL92" i="7"/>
  <c r="AX92" i="7" s="1"/>
  <c r="BJ92" i="7" s="1"/>
  <c r="AS92" i="7"/>
  <c r="BE92" i="7" s="1"/>
  <c r="BQ92" i="7" s="1"/>
  <c r="AR92" i="7"/>
  <c r="BD92" i="7" s="1"/>
  <c r="BP92" i="7" s="1"/>
  <c r="AQ92" i="7"/>
  <c r="BC92" i="7" s="1"/>
  <c r="BO92" i="7" s="1"/>
  <c r="AP92" i="7"/>
  <c r="BB92" i="7" s="1"/>
  <c r="BN92" i="7" s="1"/>
  <c r="AO92" i="7"/>
  <c r="BA92" i="7" s="1"/>
  <c r="BM92" i="7" s="1"/>
  <c r="AW92" i="7"/>
  <c r="BI92" i="7" s="1"/>
  <c r="AK119" i="7"/>
  <c r="AK176" i="7" s="1"/>
  <c r="AP87" i="7"/>
  <c r="AJ178" i="7"/>
  <c r="AJ174" i="7"/>
  <c r="AJ175" i="7"/>
  <c r="AR84" i="7"/>
  <c r="AC134" i="14" l="1"/>
  <c r="AC138" i="14"/>
  <c r="AC136" i="14" s="1"/>
  <c r="AD191" i="14"/>
  <c r="AD190" i="14"/>
  <c r="AF196" i="14"/>
  <c r="AF195" i="14"/>
  <c r="AF197" i="14"/>
  <c r="AB209" i="14"/>
  <c r="AB203" i="14"/>
  <c r="AB205" i="14"/>
  <c r="AB207" i="14"/>
  <c r="AG129" i="14"/>
  <c r="AH108" i="14"/>
  <c r="AH105" i="14"/>
  <c r="AI105" i="14" s="1"/>
  <c r="AJ105" i="14" s="1"/>
  <c r="AK105" i="14" s="1"/>
  <c r="AL105" i="14" s="1"/>
  <c r="AM105" i="14" s="1"/>
  <c r="AN105" i="14" s="1"/>
  <c r="AO105" i="14" s="1"/>
  <c r="AP105" i="14" s="1"/>
  <c r="AQ105" i="14" s="1"/>
  <c r="AR105" i="14" s="1"/>
  <c r="AS105" i="14" s="1"/>
  <c r="AT105" i="14" s="1"/>
  <c r="AU105" i="14" s="1"/>
  <c r="AV105" i="14" s="1"/>
  <c r="AW105" i="14" s="1"/>
  <c r="AX105" i="14" s="1"/>
  <c r="AY105" i="14" s="1"/>
  <c r="AZ105" i="14" s="1"/>
  <c r="BA105" i="14" s="1"/>
  <c r="BB105" i="14" s="1"/>
  <c r="BC105" i="14" s="1"/>
  <c r="BD105" i="14" s="1"/>
  <c r="BE105" i="14" s="1"/>
  <c r="BF105" i="14" s="1"/>
  <c r="BG105" i="14" s="1"/>
  <c r="BH105" i="14" s="1"/>
  <c r="BI105" i="14" s="1"/>
  <c r="BJ105" i="14" s="1"/>
  <c r="BK105" i="14" s="1"/>
  <c r="BL105" i="14" s="1"/>
  <c r="BM105" i="14" s="1"/>
  <c r="BN105" i="14" s="1"/>
  <c r="BO105" i="14" s="1"/>
  <c r="BP105" i="14" s="1"/>
  <c r="AH106" i="14"/>
  <c r="AH103" i="14"/>
  <c r="AI103" i="14" s="1"/>
  <c r="AJ103" i="14" s="1"/>
  <c r="AK103" i="14" s="1"/>
  <c r="AL103" i="14" s="1"/>
  <c r="AM103" i="14" s="1"/>
  <c r="AN103" i="14" s="1"/>
  <c r="AO103" i="14" s="1"/>
  <c r="AP103" i="14" s="1"/>
  <c r="AQ103" i="14" s="1"/>
  <c r="AR103" i="14" s="1"/>
  <c r="AS103" i="14" s="1"/>
  <c r="AT103" i="14" s="1"/>
  <c r="AU103" i="14" s="1"/>
  <c r="AV103" i="14" s="1"/>
  <c r="AW103" i="14" s="1"/>
  <c r="AX103" i="14" s="1"/>
  <c r="AY103" i="14" s="1"/>
  <c r="AZ103" i="14" s="1"/>
  <c r="BA103" i="14" s="1"/>
  <c r="BB103" i="14" s="1"/>
  <c r="BC103" i="14" s="1"/>
  <c r="BD103" i="14" s="1"/>
  <c r="BE103" i="14" s="1"/>
  <c r="BF103" i="14" s="1"/>
  <c r="BG103" i="14" s="1"/>
  <c r="BH103" i="14" s="1"/>
  <c r="BI103" i="14" s="1"/>
  <c r="BJ103" i="14" s="1"/>
  <c r="BK103" i="14" s="1"/>
  <c r="BL103" i="14" s="1"/>
  <c r="BM103" i="14" s="1"/>
  <c r="BN103" i="14" s="1"/>
  <c r="BO103" i="14" s="1"/>
  <c r="BP103" i="14" s="1"/>
  <c r="AK104" i="14"/>
  <c r="AL104" i="14" s="1"/>
  <c r="AM104" i="14" s="1"/>
  <c r="AM101" i="14"/>
  <c r="AN101" i="14" s="1"/>
  <c r="AO101" i="14" s="1"/>
  <c r="AP101" i="14" s="1"/>
  <c r="AQ101" i="14" s="1"/>
  <c r="AR101" i="14" s="1"/>
  <c r="AS101" i="14" s="1"/>
  <c r="AT101" i="14" s="1"/>
  <c r="AU101" i="14" s="1"/>
  <c r="AV101" i="14" s="1"/>
  <c r="AW101" i="14" s="1"/>
  <c r="AX101" i="14" s="1"/>
  <c r="AY101" i="14" s="1"/>
  <c r="AZ101" i="14" s="1"/>
  <c r="BA101" i="14" s="1"/>
  <c r="BB101" i="14" s="1"/>
  <c r="BC101" i="14" s="1"/>
  <c r="BD101" i="14" s="1"/>
  <c r="BE101" i="14" s="1"/>
  <c r="BF101" i="14" s="1"/>
  <c r="BG101" i="14" s="1"/>
  <c r="BH101" i="14" s="1"/>
  <c r="BI101" i="14" s="1"/>
  <c r="BJ101" i="14" s="1"/>
  <c r="BK101" i="14" s="1"/>
  <c r="BL101" i="14" s="1"/>
  <c r="BM101" i="14" s="1"/>
  <c r="BN101" i="14" s="1"/>
  <c r="BO101" i="14" s="1"/>
  <c r="AI110" i="14"/>
  <c r="AI107" i="14"/>
  <c r="AJ107" i="14" s="1"/>
  <c r="AK107" i="14" s="1"/>
  <c r="AF85" i="14"/>
  <c r="AE127" i="14"/>
  <c r="AX95" i="4"/>
  <c r="BJ95" i="4" s="1"/>
  <c r="AP95" i="4"/>
  <c r="BB95" i="4" s="1"/>
  <c r="BN95" i="4" s="1"/>
  <c r="AW95" i="4"/>
  <c r="BI95" i="4" s="1"/>
  <c r="BU95" i="4" s="1"/>
  <c r="AO95" i="4"/>
  <c r="BA95" i="4" s="1"/>
  <c r="BM95" i="4" s="1"/>
  <c r="AV95" i="4"/>
  <c r="BH95" i="4" s="1"/>
  <c r="BT95" i="4" s="1"/>
  <c r="AN95" i="4"/>
  <c r="AZ95" i="4" s="1"/>
  <c r="BL95" i="4" s="1"/>
  <c r="AU95" i="4"/>
  <c r="BG95" i="4" s="1"/>
  <c r="BS95" i="4" s="1"/>
  <c r="AM95" i="4"/>
  <c r="AY95" i="4" s="1"/>
  <c r="BK95" i="4" s="1"/>
  <c r="AM98" i="4"/>
  <c r="AR95" i="4"/>
  <c r="BD95" i="4" s="1"/>
  <c r="BP95" i="4" s="1"/>
  <c r="AT95" i="4"/>
  <c r="BF95" i="4" s="1"/>
  <c r="BR95" i="4" s="1"/>
  <c r="AS95" i="4"/>
  <c r="BE95" i="4" s="1"/>
  <c r="BQ95" i="4" s="1"/>
  <c r="AQ95" i="4"/>
  <c r="BC95" i="4" s="1"/>
  <c r="BO95" i="4" s="1"/>
  <c r="AL119" i="4"/>
  <c r="AL176" i="4" s="1"/>
  <c r="AK175" i="7"/>
  <c r="AK178" i="7"/>
  <c r="AK174" i="7"/>
  <c r="AJ166" i="4"/>
  <c r="AJ162" i="4"/>
  <c r="AJ128" i="4" s="1"/>
  <c r="AJ186" i="4" s="1"/>
  <c r="AJ163" i="4"/>
  <c r="AN97" i="7"/>
  <c r="AT97" i="7" s="1"/>
  <c r="AZ97" i="7" s="1"/>
  <c r="BF97" i="7" s="1"/>
  <c r="BL97" i="7" s="1"/>
  <c r="BR97" i="7" s="1"/>
  <c r="AS97" i="7"/>
  <c r="AY97" i="7" s="1"/>
  <c r="BE97" i="7" s="1"/>
  <c r="BK97" i="7" s="1"/>
  <c r="BQ97" i="7" s="1"/>
  <c r="AN100" i="7"/>
  <c r="AR97" i="7"/>
  <c r="AX97" i="7" s="1"/>
  <c r="BD97" i="7" s="1"/>
  <c r="BJ97" i="7" s="1"/>
  <c r="BP97" i="7" s="1"/>
  <c r="BV97" i="7" s="1"/>
  <c r="AQ97" i="7"/>
  <c r="AW97" i="7" s="1"/>
  <c r="BC97" i="7" s="1"/>
  <c r="BI97" i="7" s="1"/>
  <c r="BO97" i="7" s="1"/>
  <c r="BU97" i="7" s="1"/>
  <c r="AP97" i="7"/>
  <c r="AV97" i="7" s="1"/>
  <c r="BB97" i="7" s="1"/>
  <c r="BH97" i="7" s="1"/>
  <c r="BN97" i="7" s="1"/>
  <c r="BT97" i="7" s="1"/>
  <c r="AO97" i="7"/>
  <c r="AU97" i="7" s="1"/>
  <c r="BA97" i="7" s="1"/>
  <c r="BG97" i="7" s="1"/>
  <c r="BM97" i="7" s="1"/>
  <c r="BS97" i="7" s="1"/>
  <c r="AU84" i="4"/>
  <c r="AX84" i="4" s="1"/>
  <c r="BA84" i="4" s="1"/>
  <c r="BD84" i="4" s="1"/>
  <c r="BG84" i="4" s="1"/>
  <c r="BJ84" i="4" s="1"/>
  <c r="BM84" i="4" s="1"/>
  <c r="BP84" i="4" s="1"/>
  <c r="AJ166" i="7"/>
  <c r="AJ163" i="7"/>
  <c r="AJ162" i="7"/>
  <c r="AJ128" i="7" s="1"/>
  <c r="AQ90" i="4"/>
  <c r="AK178" i="4"/>
  <c r="AK174" i="4"/>
  <c r="AK175" i="4"/>
  <c r="AV95" i="7"/>
  <c r="BH95" i="7" s="1"/>
  <c r="BT95" i="7" s="1"/>
  <c r="AN95" i="7"/>
  <c r="AZ95" i="7" s="1"/>
  <c r="BL95" i="7" s="1"/>
  <c r="AU95" i="7"/>
  <c r="BG95" i="7" s="1"/>
  <c r="BS95" i="7" s="1"/>
  <c r="AM95" i="7"/>
  <c r="AY95" i="7" s="1"/>
  <c r="BK95" i="7" s="1"/>
  <c r="AT95" i="7"/>
  <c r="BF95" i="7" s="1"/>
  <c r="BR95" i="7" s="1"/>
  <c r="AS95" i="7"/>
  <c r="BE95" i="7" s="1"/>
  <c r="BQ95" i="7" s="1"/>
  <c r="AR95" i="7"/>
  <c r="BD95" i="7" s="1"/>
  <c r="BP95" i="7" s="1"/>
  <c r="AQ95" i="7"/>
  <c r="BC95" i="7" s="1"/>
  <c r="BO95" i="7" s="1"/>
  <c r="AP95" i="7"/>
  <c r="BB95" i="7" s="1"/>
  <c r="BN95" i="7" s="1"/>
  <c r="AO95" i="7"/>
  <c r="BA95" i="7" s="1"/>
  <c r="BM95" i="7" s="1"/>
  <c r="AM98" i="7"/>
  <c r="AX95" i="7"/>
  <c r="BJ95" i="7" s="1"/>
  <c r="AW95" i="7"/>
  <c r="BI95" i="7" s="1"/>
  <c r="BU95" i="7" s="1"/>
  <c r="AL119" i="7"/>
  <c r="AL176" i="7" s="1"/>
  <c r="AS87" i="7"/>
  <c r="AL125" i="7"/>
  <c r="AN93" i="7"/>
  <c r="AQ93" i="7" s="1"/>
  <c r="AT93" i="7" s="1"/>
  <c r="AW93" i="7" s="1"/>
  <c r="AZ93" i="7" s="1"/>
  <c r="BC93" i="7" s="1"/>
  <c r="BF93" i="7" s="1"/>
  <c r="BI93" i="7" s="1"/>
  <c r="BL93" i="7" s="1"/>
  <c r="BO93" i="7" s="1"/>
  <c r="BR93" i="7" s="1"/>
  <c r="BU93" i="7" s="1"/>
  <c r="AM93" i="7"/>
  <c r="AP93" i="7" s="1"/>
  <c r="AS93" i="7" s="1"/>
  <c r="AV93" i="7" s="1"/>
  <c r="AY93" i="7" s="1"/>
  <c r="BB93" i="7" s="1"/>
  <c r="BE93" i="7" s="1"/>
  <c r="BH93" i="7" s="1"/>
  <c r="BK93" i="7" s="1"/>
  <c r="BN93" i="7" s="1"/>
  <c r="BQ93" i="7" s="1"/>
  <c r="BT93" i="7" s="1"/>
  <c r="AM96" i="7"/>
  <c r="AL121" i="7"/>
  <c r="AO93" i="7"/>
  <c r="AL123" i="7"/>
  <c r="AR94" i="4"/>
  <c r="AX94" i="4" s="1"/>
  <c r="BD94" i="4" s="1"/>
  <c r="BJ94" i="4" s="1"/>
  <c r="BP94" i="4" s="1"/>
  <c r="AM97" i="4"/>
  <c r="AQ94" i="4"/>
  <c r="AW94" i="4" s="1"/>
  <c r="BC94" i="4" s="1"/>
  <c r="BI94" i="4" s="1"/>
  <c r="BO94" i="4" s="1"/>
  <c r="BU94" i="4" s="1"/>
  <c r="AO94" i="4"/>
  <c r="AU94" i="4" s="1"/>
  <c r="BA94" i="4" s="1"/>
  <c r="BG94" i="4" s="1"/>
  <c r="BM94" i="4" s="1"/>
  <c r="BS94" i="4" s="1"/>
  <c r="AN94" i="4"/>
  <c r="AT94" i="4" s="1"/>
  <c r="AZ94" i="4" s="1"/>
  <c r="BF94" i="4" s="1"/>
  <c r="BL94" i="4" s="1"/>
  <c r="BR94" i="4" s="1"/>
  <c r="AM94" i="4"/>
  <c r="AS94" i="4" s="1"/>
  <c r="AY94" i="4" s="1"/>
  <c r="BE94" i="4" s="1"/>
  <c r="BK94" i="4" s="1"/>
  <c r="BQ94" i="4" s="1"/>
  <c r="AP94" i="4"/>
  <c r="AV94" i="4" s="1"/>
  <c r="BB94" i="4" s="1"/>
  <c r="BH94" i="4" s="1"/>
  <c r="BN94" i="4" s="1"/>
  <c r="BT94" i="4" s="1"/>
  <c r="AS87" i="4"/>
  <c r="AU84" i="7"/>
  <c r="AX84" i="7" s="1"/>
  <c r="BA84" i="7" s="1"/>
  <c r="BD84" i="7" s="1"/>
  <c r="BG84" i="7" s="1"/>
  <c r="BJ84" i="7" s="1"/>
  <c r="BM84" i="7" s="1"/>
  <c r="BP84" i="7" s="1"/>
  <c r="AK182" i="4"/>
  <c r="AK184" i="4"/>
  <c r="AK180" i="4"/>
  <c r="AK167" i="4"/>
  <c r="AK180" i="7"/>
  <c r="AK167" i="7"/>
  <c r="AK184" i="7"/>
  <c r="AO93" i="4"/>
  <c r="AN93" i="4"/>
  <c r="AQ93" i="4" s="1"/>
  <c r="AT93" i="4" s="1"/>
  <c r="AW93" i="4" s="1"/>
  <c r="AZ93" i="4" s="1"/>
  <c r="BC93" i="4" s="1"/>
  <c r="BF93" i="4" s="1"/>
  <c r="BI93" i="4" s="1"/>
  <c r="BL93" i="4" s="1"/>
  <c r="BO93" i="4" s="1"/>
  <c r="BR93" i="4" s="1"/>
  <c r="BU93" i="4" s="1"/>
  <c r="AM93" i="4"/>
  <c r="AP93" i="4" s="1"/>
  <c r="AS93" i="4" s="1"/>
  <c r="AV93" i="4" s="1"/>
  <c r="AY93" i="4" s="1"/>
  <c r="BB93" i="4" s="1"/>
  <c r="BE93" i="4" s="1"/>
  <c r="BH93" i="4" s="1"/>
  <c r="BK93" i="4" s="1"/>
  <c r="BN93" i="4" s="1"/>
  <c r="BQ93" i="4" s="1"/>
  <c r="BT93" i="4" s="1"/>
  <c r="AL125" i="4"/>
  <c r="AM96" i="4"/>
  <c r="AL121" i="4"/>
  <c r="AL123" i="4"/>
  <c r="AQ90" i="7"/>
  <c r="AD138" i="14" l="1"/>
  <c r="AD134" i="14"/>
  <c r="AG163" i="14"/>
  <c r="AH129" i="14"/>
  <c r="AE191" i="14"/>
  <c r="AE190" i="14"/>
  <c r="AC207" i="14"/>
  <c r="AC203" i="14"/>
  <c r="AC205" i="14"/>
  <c r="AC209" i="14"/>
  <c r="AH132" i="14"/>
  <c r="AI111" i="14"/>
  <c r="AI108" i="14"/>
  <c r="AJ108" i="14" s="1"/>
  <c r="AK108" i="14" s="1"/>
  <c r="AL108" i="14" s="1"/>
  <c r="AM108" i="14" s="1"/>
  <c r="AN108" i="14" s="1"/>
  <c r="AO108" i="14" s="1"/>
  <c r="AP108" i="14" s="1"/>
  <c r="AQ108" i="14" s="1"/>
  <c r="AR108" i="14" s="1"/>
  <c r="AS108" i="14" s="1"/>
  <c r="AT108" i="14" s="1"/>
  <c r="AU108" i="14" s="1"/>
  <c r="AV108" i="14" s="1"/>
  <c r="AW108" i="14" s="1"/>
  <c r="AX108" i="14" s="1"/>
  <c r="AY108" i="14" s="1"/>
  <c r="AZ108" i="14" s="1"/>
  <c r="BA108" i="14" s="1"/>
  <c r="BB108" i="14" s="1"/>
  <c r="BC108" i="14" s="1"/>
  <c r="BD108" i="14" s="1"/>
  <c r="BE108" i="14" s="1"/>
  <c r="BF108" i="14" s="1"/>
  <c r="BG108" i="14" s="1"/>
  <c r="BH108" i="14" s="1"/>
  <c r="BI108" i="14" s="1"/>
  <c r="BJ108" i="14" s="1"/>
  <c r="BK108" i="14" s="1"/>
  <c r="BL108" i="14" s="1"/>
  <c r="BM108" i="14" s="1"/>
  <c r="BN108" i="14" s="1"/>
  <c r="BO108" i="14" s="1"/>
  <c r="BP108" i="14" s="1"/>
  <c r="BQ108" i="14" s="1"/>
  <c r="AI109" i="14"/>
  <c r="AI106" i="14"/>
  <c r="AJ106" i="14" s="1"/>
  <c r="AK106" i="14" s="1"/>
  <c r="AL106" i="14" s="1"/>
  <c r="AM106" i="14" s="1"/>
  <c r="AN106" i="14" s="1"/>
  <c r="AO106" i="14" s="1"/>
  <c r="AP106" i="14" s="1"/>
  <c r="AQ106" i="14" s="1"/>
  <c r="AR106" i="14" s="1"/>
  <c r="AS106" i="14" s="1"/>
  <c r="AT106" i="14" s="1"/>
  <c r="AU106" i="14" s="1"/>
  <c r="AV106" i="14" s="1"/>
  <c r="AW106" i="14" s="1"/>
  <c r="AX106" i="14" s="1"/>
  <c r="AY106" i="14" s="1"/>
  <c r="AZ106" i="14" s="1"/>
  <c r="BA106" i="14" s="1"/>
  <c r="BB106" i="14" s="1"/>
  <c r="BC106" i="14" s="1"/>
  <c r="BD106" i="14" s="1"/>
  <c r="BE106" i="14" s="1"/>
  <c r="BF106" i="14" s="1"/>
  <c r="BG106" i="14" s="1"/>
  <c r="BH106" i="14" s="1"/>
  <c r="BI106" i="14" s="1"/>
  <c r="BJ106" i="14" s="1"/>
  <c r="BK106" i="14" s="1"/>
  <c r="BL106" i="14" s="1"/>
  <c r="BM106" i="14" s="1"/>
  <c r="BN106" i="14" s="1"/>
  <c r="BO106" i="14" s="1"/>
  <c r="BP106" i="14" s="1"/>
  <c r="BQ106" i="14" s="1"/>
  <c r="AL107" i="14"/>
  <c r="AM107" i="14" s="1"/>
  <c r="AN107" i="14" s="1"/>
  <c r="AO107" i="14" s="1"/>
  <c r="AP107" i="14" s="1"/>
  <c r="AQ107" i="14" s="1"/>
  <c r="AR107" i="14" s="1"/>
  <c r="AS107" i="14" s="1"/>
  <c r="AT107" i="14" s="1"/>
  <c r="AU107" i="14" s="1"/>
  <c r="AV107" i="14" s="1"/>
  <c r="AW107" i="14" s="1"/>
  <c r="AX107" i="14" s="1"/>
  <c r="AY107" i="14" s="1"/>
  <c r="AZ107" i="14" s="1"/>
  <c r="BA107" i="14" s="1"/>
  <c r="BB107" i="14" s="1"/>
  <c r="BC107" i="14" s="1"/>
  <c r="BD107" i="14" s="1"/>
  <c r="BE107" i="14" s="1"/>
  <c r="BF107" i="14" s="1"/>
  <c r="BG107" i="14" s="1"/>
  <c r="BH107" i="14" s="1"/>
  <c r="BI107" i="14" s="1"/>
  <c r="BJ107" i="14" s="1"/>
  <c r="BK107" i="14" s="1"/>
  <c r="BL107" i="14" s="1"/>
  <c r="BM107" i="14" s="1"/>
  <c r="BN107" i="14" s="1"/>
  <c r="BO107" i="14" s="1"/>
  <c r="BP107" i="14" s="1"/>
  <c r="BQ107" i="14" s="1"/>
  <c r="AJ113" i="14"/>
  <c r="AJ110" i="14"/>
  <c r="AK110" i="14" s="1"/>
  <c r="AL110" i="14" s="1"/>
  <c r="AN104" i="14"/>
  <c r="AO104" i="14" s="1"/>
  <c r="AP104" i="14" s="1"/>
  <c r="AQ104" i="14" s="1"/>
  <c r="AR104" i="14" s="1"/>
  <c r="AS104" i="14" s="1"/>
  <c r="AT104" i="14" s="1"/>
  <c r="AU104" i="14" s="1"/>
  <c r="AV104" i="14" s="1"/>
  <c r="AW104" i="14" s="1"/>
  <c r="AX104" i="14" s="1"/>
  <c r="AY104" i="14" s="1"/>
  <c r="AZ104" i="14" s="1"/>
  <c r="BA104" i="14" s="1"/>
  <c r="BB104" i="14" s="1"/>
  <c r="BC104" i="14" s="1"/>
  <c r="BD104" i="14" s="1"/>
  <c r="BE104" i="14" s="1"/>
  <c r="BF104" i="14" s="1"/>
  <c r="BG104" i="14" s="1"/>
  <c r="BH104" i="14" s="1"/>
  <c r="BI104" i="14" s="1"/>
  <c r="BJ104" i="14" s="1"/>
  <c r="BK104" i="14" s="1"/>
  <c r="BL104" i="14" s="1"/>
  <c r="BM104" i="14" s="1"/>
  <c r="BN104" i="14" s="1"/>
  <c r="BO104" i="14" s="1"/>
  <c r="BP104" i="14" s="1"/>
  <c r="AG85" i="14"/>
  <c r="AG132" i="14" s="1"/>
  <c r="AF127" i="14"/>
  <c r="AK166" i="4"/>
  <c r="AK162" i="4"/>
  <c r="AK163" i="4"/>
  <c r="AJ186" i="7"/>
  <c r="AT90" i="4"/>
  <c r="AW90" i="4" s="1"/>
  <c r="AZ90" i="4" s="1"/>
  <c r="BC90" i="4" s="1"/>
  <c r="BF90" i="4" s="1"/>
  <c r="BI90" i="4" s="1"/>
  <c r="BL90" i="4" s="1"/>
  <c r="BO90" i="4" s="1"/>
  <c r="BR90" i="4" s="1"/>
  <c r="AR93" i="4"/>
  <c r="AL182" i="4"/>
  <c r="AL180" i="4"/>
  <c r="AL184" i="4"/>
  <c r="AL167" i="4"/>
  <c r="AL184" i="7"/>
  <c r="AL180" i="7"/>
  <c r="AL167" i="7"/>
  <c r="AK166" i="7"/>
  <c r="AK163" i="7"/>
  <c r="AK162" i="7"/>
  <c r="AK128" i="7" s="1"/>
  <c r="AK186" i="7" s="1"/>
  <c r="AN101" i="7"/>
  <c r="AR98" i="7"/>
  <c r="BD98" i="7" s="1"/>
  <c r="BP98" i="7" s="1"/>
  <c r="AY98" i="7"/>
  <c r="BK98" i="7" s="1"/>
  <c r="AQ98" i="7"/>
  <c r="BC98" i="7" s="1"/>
  <c r="BO98" i="7" s="1"/>
  <c r="AX98" i="7"/>
  <c r="BJ98" i="7" s="1"/>
  <c r="BV98" i="7" s="1"/>
  <c r="AP98" i="7"/>
  <c r="BB98" i="7" s="1"/>
  <c r="BN98" i="7" s="1"/>
  <c r="AW98" i="7"/>
  <c r="BI98" i="7" s="1"/>
  <c r="BU98" i="7" s="1"/>
  <c r="AO98" i="7"/>
  <c r="BA98" i="7" s="1"/>
  <c r="BM98" i="7" s="1"/>
  <c r="AV98" i="7"/>
  <c r="BH98" i="7" s="1"/>
  <c r="BT98" i="7" s="1"/>
  <c r="AU98" i="7"/>
  <c r="BG98" i="7" s="1"/>
  <c r="BS98" i="7" s="1"/>
  <c r="AT98" i="7"/>
  <c r="BF98" i="7" s="1"/>
  <c r="BR98" i="7" s="1"/>
  <c r="AS98" i="7"/>
  <c r="BE98" i="7" s="1"/>
  <c r="BQ98" i="7" s="1"/>
  <c r="AN98" i="7"/>
  <c r="AZ98" i="7" s="1"/>
  <c r="BL98" i="7" s="1"/>
  <c r="AM119" i="7"/>
  <c r="AM176" i="7" s="1"/>
  <c r="AL178" i="4"/>
  <c r="AL174" i="4"/>
  <c r="AL175" i="4"/>
  <c r="AR93" i="7"/>
  <c r="AR100" i="7"/>
  <c r="AX100" i="7" s="1"/>
  <c r="BD100" i="7" s="1"/>
  <c r="BJ100" i="7" s="1"/>
  <c r="BP100" i="7" s="1"/>
  <c r="BV100" i="7" s="1"/>
  <c r="AQ100" i="7"/>
  <c r="AW100" i="7" s="1"/>
  <c r="BC100" i="7" s="1"/>
  <c r="BI100" i="7" s="1"/>
  <c r="BO100" i="7" s="1"/>
  <c r="BU100" i="7" s="1"/>
  <c r="AP100" i="7"/>
  <c r="AV100" i="7" s="1"/>
  <c r="BB100" i="7" s="1"/>
  <c r="BH100" i="7" s="1"/>
  <c r="BN100" i="7" s="1"/>
  <c r="BT100" i="7" s="1"/>
  <c r="AO100" i="7"/>
  <c r="AU100" i="7" s="1"/>
  <c r="BA100" i="7" s="1"/>
  <c r="BG100" i="7" s="1"/>
  <c r="BM100" i="7" s="1"/>
  <c r="BS100" i="7" s="1"/>
  <c r="AO103" i="7"/>
  <c r="AS100" i="7"/>
  <c r="AY100" i="7" s="1"/>
  <c r="BE100" i="7" s="1"/>
  <c r="BK100" i="7" s="1"/>
  <c r="BQ100" i="7" s="1"/>
  <c r="BW100" i="7" s="1"/>
  <c r="AT100" i="7"/>
  <c r="AZ100" i="7" s="1"/>
  <c r="BF100" i="7" s="1"/>
  <c r="BL100" i="7" s="1"/>
  <c r="BR100" i="7" s="1"/>
  <c r="AT98" i="4"/>
  <c r="BF98" i="4" s="1"/>
  <c r="BR98" i="4" s="1"/>
  <c r="AS98" i="4"/>
  <c r="BE98" i="4" s="1"/>
  <c r="BQ98" i="4" s="1"/>
  <c r="AN101" i="4"/>
  <c r="AR98" i="4"/>
  <c r="BD98" i="4" s="1"/>
  <c r="BP98" i="4" s="1"/>
  <c r="AY98" i="4"/>
  <c r="BK98" i="4" s="1"/>
  <c r="AQ98" i="4"/>
  <c r="BC98" i="4" s="1"/>
  <c r="BO98" i="4" s="1"/>
  <c r="AO98" i="4"/>
  <c r="BA98" i="4" s="1"/>
  <c r="BM98" i="4" s="1"/>
  <c r="AN98" i="4"/>
  <c r="AZ98" i="4" s="1"/>
  <c r="BL98" i="4" s="1"/>
  <c r="AV98" i="4"/>
  <c r="BH98" i="4" s="1"/>
  <c r="BT98" i="4" s="1"/>
  <c r="AW98" i="4"/>
  <c r="BI98" i="4" s="1"/>
  <c r="BU98" i="4" s="1"/>
  <c r="AU98" i="4"/>
  <c r="BG98" i="4" s="1"/>
  <c r="BS98" i="4" s="1"/>
  <c r="AP98" i="4"/>
  <c r="BB98" i="4" s="1"/>
  <c r="BN98" i="4" s="1"/>
  <c r="AX98" i="4"/>
  <c r="BJ98" i="4" s="1"/>
  <c r="BV98" i="4" s="1"/>
  <c r="AM119" i="4"/>
  <c r="AM176" i="4" s="1"/>
  <c r="AT90" i="7"/>
  <c r="AW90" i="7" s="1"/>
  <c r="AZ90" i="7" s="1"/>
  <c r="BC90" i="7" s="1"/>
  <c r="BF90" i="7" s="1"/>
  <c r="BI90" i="7" s="1"/>
  <c r="BL90" i="7" s="1"/>
  <c r="BO90" i="7" s="1"/>
  <c r="BR90" i="7" s="1"/>
  <c r="AN99" i="4"/>
  <c r="AM125" i="4"/>
  <c r="AN96" i="4"/>
  <c r="AQ96" i="4" s="1"/>
  <c r="AT96" i="4" s="1"/>
  <c r="AW96" i="4" s="1"/>
  <c r="AZ96" i="4" s="1"/>
  <c r="BC96" i="4" s="1"/>
  <c r="BF96" i="4" s="1"/>
  <c r="BI96" i="4" s="1"/>
  <c r="BL96" i="4" s="1"/>
  <c r="BO96" i="4" s="1"/>
  <c r="BR96" i="4" s="1"/>
  <c r="BU96" i="4" s="1"/>
  <c r="AP96" i="4"/>
  <c r="AM121" i="4"/>
  <c r="AO96" i="4"/>
  <c r="AR96" i="4" s="1"/>
  <c r="AU96" i="4" s="1"/>
  <c r="AX96" i="4" s="1"/>
  <c r="BA96" i="4" s="1"/>
  <c r="BD96" i="4" s="1"/>
  <c r="BG96" i="4" s="1"/>
  <c r="BJ96" i="4" s="1"/>
  <c r="BM96" i="4" s="1"/>
  <c r="BP96" i="4" s="1"/>
  <c r="BS96" i="4" s="1"/>
  <c r="BV96" i="4" s="1"/>
  <c r="AM123" i="4"/>
  <c r="AV87" i="4"/>
  <c r="AY87" i="4" s="1"/>
  <c r="BB87" i="4" s="1"/>
  <c r="BE87" i="4" s="1"/>
  <c r="BH87" i="4" s="1"/>
  <c r="BK87" i="4" s="1"/>
  <c r="BN87" i="4" s="1"/>
  <c r="BQ87" i="4" s="1"/>
  <c r="AP97" i="4"/>
  <c r="AV97" i="4" s="1"/>
  <c r="BB97" i="4" s="1"/>
  <c r="BH97" i="4" s="1"/>
  <c r="BN97" i="4" s="1"/>
  <c r="BT97" i="4" s="1"/>
  <c r="AO97" i="4"/>
  <c r="AU97" i="4" s="1"/>
  <c r="BA97" i="4" s="1"/>
  <c r="BG97" i="4" s="1"/>
  <c r="BM97" i="4" s="1"/>
  <c r="BS97" i="4" s="1"/>
  <c r="AN97" i="4"/>
  <c r="AT97" i="4" s="1"/>
  <c r="AZ97" i="4" s="1"/>
  <c r="BF97" i="4" s="1"/>
  <c r="BL97" i="4" s="1"/>
  <c r="BR97" i="4" s="1"/>
  <c r="AS97" i="4"/>
  <c r="AY97" i="4" s="1"/>
  <c r="BE97" i="4" s="1"/>
  <c r="BK97" i="4" s="1"/>
  <c r="BQ97" i="4" s="1"/>
  <c r="AR97" i="4"/>
  <c r="AX97" i="4" s="1"/>
  <c r="BD97" i="4" s="1"/>
  <c r="BJ97" i="4" s="1"/>
  <c r="BP97" i="4" s="1"/>
  <c r="BV97" i="4" s="1"/>
  <c r="AQ97" i="4"/>
  <c r="AW97" i="4" s="1"/>
  <c r="BC97" i="4" s="1"/>
  <c r="BI97" i="4" s="1"/>
  <c r="BO97" i="4" s="1"/>
  <c r="BU97" i="4" s="1"/>
  <c r="AN100" i="4"/>
  <c r="AL178" i="7"/>
  <c r="AL174" i="7"/>
  <c r="AL175" i="7"/>
  <c r="AV87" i="7"/>
  <c r="AY87" i="7" s="1"/>
  <c r="BB87" i="7" s="1"/>
  <c r="BE87" i="7" s="1"/>
  <c r="BH87" i="7" s="1"/>
  <c r="BK87" i="7" s="1"/>
  <c r="BN87" i="7" s="1"/>
  <c r="BQ87" i="7" s="1"/>
  <c r="AM125" i="7"/>
  <c r="AN99" i="7"/>
  <c r="AP96" i="7"/>
  <c r="AM121" i="7"/>
  <c r="AO96" i="7"/>
  <c r="AR96" i="7" s="1"/>
  <c r="AU96" i="7" s="1"/>
  <c r="AX96" i="7" s="1"/>
  <c r="BA96" i="7" s="1"/>
  <c r="BD96" i="7" s="1"/>
  <c r="BG96" i="7" s="1"/>
  <c r="BJ96" i="7" s="1"/>
  <c r="BM96" i="7" s="1"/>
  <c r="BP96" i="7" s="1"/>
  <c r="BS96" i="7" s="1"/>
  <c r="BV96" i="7" s="1"/>
  <c r="AN96" i="7"/>
  <c r="AQ96" i="7" s="1"/>
  <c r="AT96" i="7" s="1"/>
  <c r="AW96" i="7" s="1"/>
  <c r="AZ96" i="7" s="1"/>
  <c r="BC96" i="7" s="1"/>
  <c r="BF96" i="7" s="1"/>
  <c r="BI96" i="7" s="1"/>
  <c r="BL96" i="7" s="1"/>
  <c r="BO96" i="7" s="1"/>
  <c r="BR96" i="7" s="1"/>
  <c r="BU96" i="7" s="1"/>
  <c r="AM123" i="7"/>
  <c r="AD209" i="14" l="1"/>
  <c r="AD136" i="14"/>
  <c r="AD205" i="14"/>
  <c r="AD207" i="14"/>
  <c r="AD203" i="14"/>
  <c r="AE134" i="14"/>
  <c r="AI132" i="14"/>
  <c r="AE138" i="14"/>
  <c r="AH163" i="14"/>
  <c r="AH196" i="14"/>
  <c r="AH195" i="14"/>
  <c r="AH197" i="14"/>
  <c r="AF191" i="14"/>
  <c r="AF190" i="14"/>
  <c r="AG196" i="14"/>
  <c r="AG195" i="14"/>
  <c r="AG197" i="14"/>
  <c r="AI129" i="14"/>
  <c r="AJ114" i="14"/>
  <c r="AJ111" i="14"/>
  <c r="AK111" i="14" s="1"/>
  <c r="AL111" i="14" s="1"/>
  <c r="AM111" i="14" s="1"/>
  <c r="AN111" i="14" s="1"/>
  <c r="AO111" i="14" s="1"/>
  <c r="AP111" i="14" s="1"/>
  <c r="AQ111" i="14" s="1"/>
  <c r="AR111" i="14" s="1"/>
  <c r="AS111" i="14" s="1"/>
  <c r="AT111" i="14" s="1"/>
  <c r="AU111" i="14" s="1"/>
  <c r="AV111" i="14" s="1"/>
  <c r="AW111" i="14" s="1"/>
  <c r="AX111" i="14" s="1"/>
  <c r="AY111" i="14" s="1"/>
  <c r="AZ111" i="14" s="1"/>
  <c r="BA111" i="14" s="1"/>
  <c r="BB111" i="14" s="1"/>
  <c r="BC111" i="14" s="1"/>
  <c r="BD111" i="14" s="1"/>
  <c r="BE111" i="14" s="1"/>
  <c r="BF111" i="14" s="1"/>
  <c r="BG111" i="14" s="1"/>
  <c r="BH111" i="14" s="1"/>
  <c r="BI111" i="14" s="1"/>
  <c r="BJ111" i="14" s="1"/>
  <c r="BK111" i="14" s="1"/>
  <c r="BL111" i="14" s="1"/>
  <c r="BM111" i="14" s="1"/>
  <c r="BN111" i="14" s="1"/>
  <c r="BO111" i="14" s="1"/>
  <c r="BP111" i="14" s="1"/>
  <c r="BQ111" i="14" s="1"/>
  <c r="BR111" i="14" s="1"/>
  <c r="AJ112" i="14"/>
  <c r="AJ109" i="14"/>
  <c r="AK109" i="14" s="1"/>
  <c r="AL109" i="14" s="1"/>
  <c r="AM109" i="14" s="1"/>
  <c r="AN109" i="14" s="1"/>
  <c r="AO109" i="14" s="1"/>
  <c r="AP109" i="14" s="1"/>
  <c r="AQ109" i="14" s="1"/>
  <c r="AR109" i="14" s="1"/>
  <c r="AS109" i="14" s="1"/>
  <c r="AT109" i="14" s="1"/>
  <c r="AU109" i="14" s="1"/>
  <c r="AV109" i="14" s="1"/>
  <c r="AW109" i="14" s="1"/>
  <c r="AX109" i="14" s="1"/>
  <c r="AY109" i="14" s="1"/>
  <c r="AZ109" i="14" s="1"/>
  <c r="BA109" i="14" s="1"/>
  <c r="BB109" i="14" s="1"/>
  <c r="BC109" i="14" s="1"/>
  <c r="BD109" i="14" s="1"/>
  <c r="BE109" i="14" s="1"/>
  <c r="BF109" i="14" s="1"/>
  <c r="BG109" i="14" s="1"/>
  <c r="BH109" i="14" s="1"/>
  <c r="BI109" i="14" s="1"/>
  <c r="BJ109" i="14" s="1"/>
  <c r="BK109" i="14" s="1"/>
  <c r="BL109" i="14" s="1"/>
  <c r="BM109" i="14" s="1"/>
  <c r="BN109" i="14" s="1"/>
  <c r="BO109" i="14" s="1"/>
  <c r="BP109" i="14" s="1"/>
  <c r="BQ109" i="14" s="1"/>
  <c r="BR109" i="14" s="1"/>
  <c r="AM110" i="14"/>
  <c r="AN110" i="14" s="1"/>
  <c r="AO110" i="14" s="1"/>
  <c r="AP110" i="14" s="1"/>
  <c r="AQ110" i="14" s="1"/>
  <c r="AR110" i="14" s="1"/>
  <c r="AS110" i="14" s="1"/>
  <c r="AT110" i="14" s="1"/>
  <c r="AU110" i="14" s="1"/>
  <c r="AV110" i="14" s="1"/>
  <c r="AW110" i="14" s="1"/>
  <c r="AX110" i="14" s="1"/>
  <c r="AY110" i="14" s="1"/>
  <c r="AZ110" i="14" s="1"/>
  <c r="BA110" i="14" s="1"/>
  <c r="BB110" i="14" s="1"/>
  <c r="BC110" i="14" s="1"/>
  <c r="BD110" i="14" s="1"/>
  <c r="BE110" i="14" s="1"/>
  <c r="BF110" i="14" s="1"/>
  <c r="BG110" i="14" s="1"/>
  <c r="BH110" i="14" s="1"/>
  <c r="BI110" i="14" s="1"/>
  <c r="BJ110" i="14" s="1"/>
  <c r="BK110" i="14" s="1"/>
  <c r="BL110" i="14" s="1"/>
  <c r="BM110" i="14" s="1"/>
  <c r="BN110" i="14" s="1"/>
  <c r="BO110" i="14" s="1"/>
  <c r="BP110" i="14" s="1"/>
  <c r="BQ110" i="14" s="1"/>
  <c r="BR110" i="14" s="1"/>
  <c r="AK116" i="14"/>
  <c r="AK113" i="14"/>
  <c r="AL113" i="14" s="1"/>
  <c r="AM113" i="14" s="1"/>
  <c r="AH85" i="14"/>
  <c r="AG127" i="14"/>
  <c r="AL166" i="4"/>
  <c r="AL163" i="4"/>
  <c r="AL162" i="4"/>
  <c r="AL128" i="4" s="1"/>
  <c r="AL186" i="4" s="1"/>
  <c r="AT100" i="4"/>
  <c r="AZ100" i="4" s="1"/>
  <c r="BF100" i="4" s="1"/>
  <c r="BL100" i="4" s="1"/>
  <c r="BR100" i="4" s="1"/>
  <c r="AO103" i="4"/>
  <c r="AS100" i="4"/>
  <c r="AY100" i="4" s="1"/>
  <c r="BE100" i="4" s="1"/>
  <c r="BK100" i="4" s="1"/>
  <c r="BQ100" i="4" s="1"/>
  <c r="BW100" i="4" s="1"/>
  <c r="AR100" i="4"/>
  <c r="AX100" i="4" s="1"/>
  <c r="BD100" i="4" s="1"/>
  <c r="BJ100" i="4" s="1"/>
  <c r="BP100" i="4" s="1"/>
  <c r="BV100" i="4" s="1"/>
  <c r="AQ100" i="4"/>
  <c r="AW100" i="4" s="1"/>
  <c r="BC100" i="4" s="1"/>
  <c r="BI100" i="4" s="1"/>
  <c r="BO100" i="4" s="1"/>
  <c r="BU100" i="4" s="1"/>
  <c r="AO100" i="4"/>
  <c r="AU100" i="4" s="1"/>
  <c r="BA100" i="4" s="1"/>
  <c r="BG100" i="4" s="1"/>
  <c r="BM100" i="4" s="1"/>
  <c r="BS100" i="4" s="1"/>
  <c r="AP100" i="4"/>
  <c r="AV100" i="4" s="1"/>
  <c r="BB100" i="4" s="1"/>
  <c r="BH100" i="4" s="1"/>
  <c r="BN100" i="4" s="1"/>
  <c r="BT100" i="4" s="1"/>
  <c r="AO104" i="7"/>
  <c r="AV101" i="7"/>
  <c r="BH101" i="7" s="1"/>
  <c r="BT101" i="7" s="1"/>
  <c r="AU101" i="7"/>
  <c r="BG101" i="7" s="1"/>
  <c r="BS101" i="7" s="1"/>
  <c r="AT101" i="7"/>
  <c r="BF101" i="7" s="1"/>
  <c r="BR101" i="7" s="1"/>
  <c r="AS101" i="7"/>
  <c r="BE101" i="7" s="1"/>
  <c r="BQ101" i="7" s="1"/>
  <c r="AZ101" i="7"/>
  <c r="BL101" i="7" s="1"/>
  <c r="AY101" i="7"/>
  <c r="BK101" i="7" s="1"/>
  <c r="BW101" i="7" s="1"/>
  <c r="AX101" i="7"/>
  <c r="BJ101" i="7" s="1"/>
  <c r="BV101" i="7" s="1"/>
  <c r="AW101" i="7"/>
  <c r="BI101" i="7" s="1"/>
  <c r="BU101" i="7" s="1"/>
  <c r="AO101" i="7"/>
  <c r="BA101" i="7" s="1"/>
  <c r="BM101" i="7" s="1"/>
  <c r="AR101" i="7"/>
  <c r="BD101" i="7" s="1"/>
  <c r="BP101" i="7" s="1"/>
  <c r="AQ101" i="7"/>
  <c r="BC101" i="7" s="1"/>
  <c r="BO101" i="7" s="1"/>
  <c r="AP101" i="7"/>
  <c r="BB101" i="7" s="1"/>
  <c r="BN101" i="7" s="1"/>
  <c r="AN119" i="7"/>
  <c r="AN176" i="7" s="1"/>
  <c r="AK128" i="4"/>
  <c r="AK186" i="4" s="1"/>
  <c r="AN125" i="7"/>
  <c r="AN121" i="7"/>
  <c r="AO102" i="7"/>
  <c r="AQ99" i="7"/>
  <c r="AP99" i="7"/>
  <c r="AS99" i="7" s="1"/>
  <c r="AV99" i="7" s="1"/>
  <c r="AY99" i="7" s="1"/>
  <c r="BB99" i="7" s="1"/>
  <c r="BE99" i="7" s="1"/>
  <c r="BH99" i="7" s="1"/>
  <c r="BK99" i="7" s="1"/>
  <c r="BN99" i="7" s="1"/>
  <c r="BQ99" i="7" s="1"/>
  <c r="BT99" i="7" s="1"/>
  <c r="BW99" i="7" s="1"/>
  <c r="AO99" i="7"/>
  <c r="AR99" i="7" s="1"/>
  <c r="AU99" i="7" s="1"/>
  <c r="AX99" i="7" s="1"/>
  <c r="BA99" i="7" s="1"/>
  <c r="BD99" i="7" s="1"/>
  <c r="BG99" i="7" s="1"/>
  <c r="BJ99" i="7" s="1"/>
  <c r="BM99" i="7" s="1"/>
  <c r="BP99" i="7" s="1"/>
  <c r="BS99" i="7" s="1"/>
  <c r="BV99" i="7" s="1"/>
  <c r="AN123" i="7"/>
  <c r="AU93" i="4"/>
  <c r="AX93" i="4" s="1"/>
  <c r="BA93" i="4" s="1"/>
  <c r="BD93" i="4" s="1"/>
  <c r="BG93" i="4" s="1"/>
  <c r="BJ93" i="4" s="1"/>
  <c r="BM93" i="4" s="1"/>
  <c r="BP93" i="4" s="1"/>
  <c r="BS93" i="4" s="1"/>
  <c r="AP99" i="4"/>
  <c r="AS99" i="4" s="1"/>
  <c r="AV99" i="4" s="1"/>
  <c r="AY99" i="4" s="1"/>
  <c r="BB99" i="4" s="1"/>
  <c r="BE99" i="4" s="1"/>
  <c r="BH99" i="4" s="1"/>
  <c r="BK99" i="4" s="1"/>
  <c r="BN99" i="4" s="1"/>
  <c r="BQ99" i="4" s="1"/>
  <c r="BT99" i="4" s="1"/>
  <c r="BW99" i="4" s="1"/>
  <c r="AO99" i="4"/>
  <c r="AR99" i="4" s="1"/>
  <c r="AU99" i="4" s="1"/>
  <c r="AX99" i="4" s="1"/>
  <c r="BA99" i="4" s="1"/>
  <c r="BD99" i="4" s="1"/>
  <c r="BG99" i="4" s="1"/>
  <c r="BJ99" i="4" s="1"/>
  <c r="BM99" i="4" s="1"/>
  <c r="BP99" i="4" s="1"/>
  <c r="BS99" i="4" s="1"/>
  <c r="BV99" i="4" s="1"/>
  <c r="AN125" i="4"/>
  <c r="AN121" i="4"/>
  <c r="AO102" i="4"/>
  <c r="AQ99" i="4"/>
  <c r="AN123" i="4"/>
  <c r="AX101" i="4"/>
  <c r="BJ101" i="4" s="1"/>
  <c r="BV101" i="4" s="1"/>
  <c r="AP101" i="4"/>
  <c r="BB101" i="4" s="1"/>
  <c r="BN101" i="4" s="1"/>
  <c r="AW101" i="4"/>
  <c r="BI101" i="4" s="1"/>
  <c r="BU101" i="4" s="1"/>
  <c r="AO101" i="4"/>
  <c r="BA101" i="4" s="1"/>
  <c r="BM101" i="4" s="1"/>
  <c r="AV101" i="4"/>
  <c r="BH101" i="4" s="1"/>
  <c r="BT101" i="4" s="1"/>
  <c r="AU101" i="4"/>
  <c r="BG101" i="4" s="1"/>
  <c r="BS101" i="4" s="1"/>
  <c r="AS101" i="4"/>
  <c r="BE101" i="4" s="1"/>
  <c r="BQ101" i="4" s="1"/>
  <c r="AR101" i="4"/>
  <c r="BD101" i="4" s="1"/>
  <c r="BP101" i="4" s="1"/>
  <c r="AQ101" i="4"/>
  <c r="BC101" i="4" s="1"/>
  <c r="BO101" i="4" s="1"/>
  <c r="AZ101" i="4"/>
  <c r="BL101" i="4" s="1"/>
  <c r="AO104" i="4"/>
  <c r="AT101" i="4"/>
  <c r="BF101" i="4" s="1"/>
  <c r="BR101" i="4" s="1"/>
  <c r="AY101" i="4"/>
  <c r="BK101" i="4" s="1"/>
  <c r="BW101" i="4" s="1"/>
  <c r="AN119" i="4"/>
  <c r="AN176" i="4" s="1"/>
  <c r="AU93" i="7"/>
  <c r="AX93" i="7" s="1"/>
  <c r="BA93" i="7" s="1"/>
  <c r="BD93" i="7" s="1"/>
  <c r="BG93" i="7" s="1"/>
  <c r="BJ93" i="7" s="1"/>
  <c r="BM93" i="7" s="1"/>
  <c r="BP93" i="7" s="1"/>
  <c r="BS93" i="7" s="1"/>
  <c r="AS96" i="4"/>
  <c r="AU103" i="7"/>
  <c r="BA103" i="7" s="1"/>
  <c r="BG103" i="7" s="1"/>
  <c r="BM103" i="7" s="1"/>
  <c r="BS103" i="7" s="1"/>
  <c r="AP106" i="7"/>
  <c r="AT103" i="7"/>
  <c r="AZ103" i="7" s="1"/>
  <c r="BF103" i="7" s="1"/>
  <c r="BL103" i="7" s="1"/>
  <c r="BR103" i="7" s="1"/>
  <c r="BX103" i="7" s="1"/>
  <c r="AS103" i="7"/>
  <c r="AY103" i="7" s="1"/>
  <c r="BE103" i="7" s="1"/>
  <c r="BK103" i="7" s="1"/>
  <c r="BQ103" i="7" s="1"/>
  <c r="BW103" i="7" s="1"/>
  <c r="AR103" i="7"/>
  <c r="AX103" i="7" s="1"/>
  <c r="BD103" i="7" s="1"/>
  <c r="BJ103" i="7" s="1"/>
  <c r="BP103" i="7" s="1"/>
  <c r="BV103" i="7" s="1"/>
  <c r="AQ103" i="7"/>
  <c r="AW103" i="7" s="1"/>
  <c r="BC103" i="7" s="1"/>
  <c r="BI103" i="7" s="1"/>
  <c r="BO103" i="7" s="1"/>
  <c r="BU103" i="7" s="1"/>
  <c r="AP103" i="7"/>
  <c r="AV103" i="7" s="1"/>
  <c r="BB103" i="7" s="1"/>
  <c r="BH103" i="7" s="1"/>
  <c r="BN103" i="7" s="1"/>
  <c r="BT103" i="7" s="1"/>
  <c r="AM182" i="4"/>
  <c r="AM180" i="4"/>
  <c r="AM184" i="4"/>
  <c r="AM167" i="4"/>
  <c r="AM178" i="7"/>
  <c r="AM174" i="7"/>
  <c r="AM175" i="7"/>
  <c r="AL166" i="7"/>
  <c r="AL163" i="7"/>
  <c r="AL162" i="7"/>
  <c r="AM167" i="7"/>
  <c r="AM184" i="7"/>
  <c r="AM180" i="7"/>
  <c r="AS96" i="7"/>
  <c r="AM175" i="4"/>
  <c r="AM178" i="4"/>
  <c r="AM174" i="4"/>
  <c r="AE207" i="14" l="1"/>
  <c r="AE136" i="14"/>
  <c r="AI196" i="14"/>
  <c r="AF138" i="14"/>
  <c r="AF136" i="14" s="1"/>
  <c r="AF134" i="14"/>
  <c r="AI195" i="14"/>
  <c r="AI197" i="14"/>
  <c r="AJ129" i="14"/>
  <c r="AJ163" i="14" s="1"/>
  <c r="AE205" i="14"/>
  <c r="AE203" i="14"/>
  <c r="AE209" i="14"/>
  <c r="AI163" i="14"/>
  <c r="AG191" i="14"/>
  <c r="AG190" i="14"/>
  <c r="AK117" i="14"/>
  <c r="AK114" i="14"/>
  <c r="AL114" i="14" s="1"/>
  <c r="AM114" i="14" s="1"/>
  <c r="AN114" i="14" s="1"/>
  <c r="AO114" i="14" s="1"/>
  <c r="AP114" i="14" s="1"/>
  <c r="AQ114" i="14" s="1"/>
  <c r="AR114" i="14" s="1"/>
  <c r="AS114" i="14" s="1"/>
  <c r="AT114" i="14" s="1"/>
  <c r="AU114" i="14" s="1"/>
  <c r="AV114" i="14" s="1"/>
  <c r="AW114" i="14" s="1"/>
  <c r="AX114" i="14" s="1"/>
  <c r="AY114" i="14" s="1"/>
  <c r="AZ114" i="14" s="1"/>
  <c r="BA114" i="14" s="1"/>
  <c r="BB114" i="14" s="1"/>
  <c r="BC114" i="14" s="1"/>
  <c r="BD114" i="14" s="1"/>
  <c r="BE114" i="14" s="1"/>
  <c r="BF114" i="14" s="1"/>
  <c r="BG114" i="14" s="1"/>
  <c r="BH114" i="14" s="1"/>
  <c r="BI114" i="14" s="1"/>
  <c r="BJ114" i="14" s="1"/>
  <c r="BK114" i="14" s="1"/>
  <c r="BL114" i="14" s="1"/>
  <c r="BM114" i="14" s="1"/>
  <c r="BN114" i="14" s="1"/>
  <c r="BO114" i="14" s="1"/>
  <c r="BP114" i="14" s="1"/>
  <c r="BQ114" i="14" s="1"/>
  <c r="BR114" i="14" s="1"/>
  <c r="BS114" i="14" s="1"/>
  <c r="AK115" i="14"/>
  <c r="AK112" i="14"/>
  <c r="AL112" i="14" s="1"/>
  <c r="AM112" i="14" s="1"/>
  <c r="AN112" i="14" s="1"/>
  <c r="AO112" i="14" s="1"/>
  <c r="AP112" i="14" s="1"/>
  <c r="AQ112" i="14" s="1"/>
  <c r="AR112" i="14" s="1"/>
  <c r="AS112" i="14" s="1"/>
  <c r="AT112" i="14" s="1"/>
  <c r="AU112" i="14" s="1"/>
  <c r="AV112" i="14" s="1"/>
  <c r="AW112" i="14" s="1"/>
  <c r="AX112" i="14" s="1"/>
  <c r="AY112" i="14" s="1"/>
  <c r="AZ112" i="14" s="1"/>
  <c r="BA112" i="14" s="1"/>
  <c r="BB112" i="14" s="1"/>
  <c r="BC112" i="14" s="1"/>
  <c r="BD112" i="14" s="1"/>
  <c r="BE112" i="14" s="1"/>
  <c r="BF112" i="14" s="1"/>
  <c r="BG112" i="14" s="1"/>
  <c r="BH112" i="14" s="1"/>
  <c r="BI112" i="14" s="1"/>
  <c r="BJ112" i="14" s="1"/>
  <c r="BK112" i="14" s="1"/>
  <c r="BL112" i="14" s="1"/>
  <c r="BM112" i="14" s="1"/>
  <c r="BN112" i="14" s="1"/>
  <c r="BO112" i="14" s="1"/>
  <c r="BP112" i="14" s="1"/>
  <c r="BQ112" i="14" s="1"/>
  <c r="BR112" i="14" s="1"/>
  <c r="BS112" i="14" s="1"/>
  <c r="AN113" i="14"/>
  <c r="AO113" i="14" s="1"/>
  <c r="AP113" i="14" s="1"/>
  <c r="AQ113" i="14" s="1"/>
  <c r="AR113" i="14" s="1"/>
  <c r="AS113" i="14" s="1"/>
  <c r="AT113" i="14" s="1"/>
  <c r="AU113" i="14" s="1"/>
  <c r="AV113" i="14" s="1"/>
  <c r="AW113" i="14" s="1"/>
  <c r="AX113" i="14" s="1"/>
  <c r="AY113" i="14" s="1"/>
  <c r="AZ113" i="14" s="1"/>
  <c r="BA113" i="14" s="1"/>
  <c r="BB113" i="14" s="1"/>
  <c r="BC113" i="14" s="1"/>
  <c r="BD113" i="14" s="1"/>
  <c r="BE113" i="14" s="1"/>
  <c r="BF113" i="14" s="1"/>
  <c r="BG113" i="14" s="1"/>
  <c r="BH113" i="14" s="1"/>
  <c r="BI113" i="14" s="1"/>
  <c r="BJ113" i="14" s="1"/>
  <c r="BK113" i="14" s="1"/>
  <c r="BL113" i="14" s="1"/>
  <c r="BM113" i="14" s="1"/>
  <c r="BN113" i="14" s="1"/>
  <c r="BO113" i="14" s="1"/>
  <c r="BP113" i="14" s="1"/>
  <c r="BQ113" i="14" s="1"/>
  <c r="BR113" i="14" s="1"/>
  <c r="BS113" i="14" s="1"/>
  <c r="AL119" i="14"/>
  <c r="AL116" i="14"/>
  <c r="AM116" i="14" s="1"/>
  <c r="AN116" i="14" s="1"/>
  <c r="AO116" i="14" s="1"/>
  <c r="AP116" i="14" s="1"/>
  <c r="AQ116" i="14" s="1"/>
  <c r="AR116" i="14" s="1"/>
  <c r="AS116" i="14" s="1"/>
  <c r="AT116" i="14" s="1"/>
  <c r="AU116" i="14" s="1"/>
  <c r="AV116" i="14" s="1"/>
  <c r="AW116" i="14" s="1"/>
  <c r="AX116" i="14" s="1"/>
  <c r="AY116" i="14" s="1"/>
  <c r="AZ116" i="14" s="1"/>
  <c r="BA116" i="14" s="1"/>
  <c r="BB116" i="14" s="1"/>
  <c r="BC116" i="14" s="1"/>
  <c r="BD116" i="14" s="1"/>
  <c r="BE116" i="14" s="1"/>
  <c r="BF116" i="14" s="1"/>
  <c r="BG116" i="14" s="1"/>
  <c r="BH116" i="14" s="1"/>
  <c r="BI116" i="14" s="1"/>
  <c r="BJ116" i="14" s="1"/>
  <c r="BK116" i="14" s="1"/>
  <c r="BL116" i="14" s="1"/>
  <c r="BM116" i="14" s="1"/>
  <c r="BN116" i="14" s="1"/>
  <c r="BO116" i="14" s="1"/>
  <c r="BP116" i="14" s="1"/>
  <c r="BQ116" i="14" s="1"/>
  <c r="BR116" i="14" s="1"/>
  <c r="BS116" i="14" s="1"/>
  <c r="BT116" i="14" s="1"/>
  <c r="AI85" i="14"/>
  <c r="AH127" i="14"/>
  <c r="AM166" i="4"/>
  <c r="AM163" i="4"/>
  <c r="AM162" i="4"/>
  <c r="AM128" i="4" s="1"/>
  <c r="AM186" i="4" s="1"/>
  <c r="AP107" i="4"/>
  <c r="AT104" i="4"/>
  <c r="BF104" i="4" s="1"/>
  <c r="BR104" i="4" s="1"/>
  <c r="BA104" i="4"/>
  <c r="BM104" i="4" s="1"/>
  <c r="AS104" i="4"/>
  <c r="BE104" i="4" s="1"/>
  <c r="BQ104" i="4" s="1"/>
  <c r="AZ104" i="4"/>
  <c r="BL104" i="4" s="1"/>
  <c r="BX104" i="4" s="1"/>
  <c r="AR104" i="4"/>
  <c r="BD104" i="4" s="1"/>
  <c r="BP104" i="4" s="1"/>
  <c r="AY104" i="4"/>
  <c r="BK104" i="4" s="1"/>
  <c r="BW104" i="4" s="1"/>
  <c r="AQ104" i="4"/>
  <c r="BC104" i="4" s="1"/>
  <c r="BO104" i="4" s="1"/>
  <c r="AW104" i="4"/>
  <c r="BI104" i="4" s="1"/>
  <c r="BU104" i="4" s="1"/>
  <c r="AV104" i="4"/>
  <c r="BH104" i="4" s="1"/>
  <c r="BT104" i="4" s="1"/>
  <c r="AU104" i="4"/>
  <c r="BG104" i="4" s="1"/>
  <c r="BS104" i="4" s="1"/>
  <c r="AX104" i="4"/>
  <c r="BJ104" i="4" s="1"/>
  <c r="BV104" i="4" s="1"/>
  <c r="AP104" i="4"/>
  <c r="BB104" i="4" s="1"/>
  <c r="BN104" i="4" s="1"/>
  <c r="AO119" i="4"/>
  <c r="AO176" i="4" s="1"/>
  <c r="AR106" i="7"/>
  <c r="AX106" i="7" s="1"/>
  <c r="BD106" i="7" s="1"/>
  <c r="BJ106" i="7" s="1"/>
  <c r="BP106" i="7" s="1"/>
  <c r="BV106" i="7" s="1"/>
  <c r="AQ106" i="7"/>
  <c r="AW106" i="7" s="1"/>
  <c r="BC106" i="7" s="1"/>
  <c r="BI106" i="7" s="1"/>
  <c r="BO106" i="7" s="1"/>
  <c r="BU106" i="7" s="1"/>
  <c r="AV106" i="7"/>
  <c r="BB106" i="7" s="1"/>
  <c r="BH106" i="7" s="1"/>
  <c r="BN106" i="7" s="1"/>
  <c r="BT106" i="7" s="1"/>
  <c r="AU106" i="7"/>
  <c r="BA106" i="7" s="1"/>
  <c r="BG106" i="7" s="1"/>
  <c r="BM106" i="7" s="1"/>
  <c r="BS106" i="7" s="1"/>
  <c r="BY106" i="7" s="1"/>
  <c r="AT106" i="7"/>
  <c r="AZ106" i="7" s="1"/>
  <c r="BF106" i="7" s="1"/>
  <c r="BL106" i="7" s="1"/>
  <c r="BR106" i="7" s="1"/>
  <c r="BX106" i="7" s="1"/>
  <c r="AQ109" i="7"/>
  <c r="AS106" i="7"/>
  <c r="AY106" i="7" s="1"/>
  <c r="BE106" i="7" s="1"/>
  <c r="BK106" i="7" s="1"/>
  <c r="BQ106" i="7" s="1"/>
  <c r="BW106" i="7" s="1"/>
  <c r="AP103" i="4"/>
  <c r="AV103" i="4" s="1"/>
  <c r="BB103" i="4" s="1"/>
  <c r="BH103" i="4" s="1"/>
  <c r="BN103" i="4" s="1"/>
  <c r="BT103" i="4" s="1"/>
  <c r="AU103" i="4"/>
  <c r="BA103" i="4" s="1"/>
  <c r="BG103" i="4" s="1"/>
  <c r="BM103" i="4" s="1"/>
  <c r="BS103" i="4" s="1"/>
  <c r="AR103" i="4"/>
  <c r="AX103" i="4" s="1"/>
  <c r="BD103" i="4" s="1"/>
  <c r="BJ103" i="4" s="1"/>
  <c r="BP103" i="4" s="1"/>
  <c r="BV103" i="4" s="1"/>
  <c r="AP106" i="4"/>
  <c r="AT103" i="4"/>
  <c r="AZ103" i="4" s="1"/>
  <c r="BF103" i="4" s="1"/>
  <c r="BL103" i="4" s="1"/>
  <c r="BR103" i="4" s="1"/>
  <c r="BX103" i="4" s="1"/>
  <c r="AS103" i="4"/>
  <c r="AY103" i="4" s="1"/>
  <c r="BE103" i="4" s="1"/>
  <c r="BK103" i="4" s="1"/>
  <c r="BQ103" i="4" s="1"/>
  <c r="BW103" i="4" s="1"/>
  <c r="AQ103" i="4"/>
  <c r="AW103" i="4" s="1"/>
  <c r="BC103" i="4" s="1"/>
  <c r="BI103" i="4" s="1"/>
  <c r="BO103" i="4" s="1"/>
  <c r="BU103" i="4" s="1"/>
  <c r="AO125" i="7"/>
  <c r="AO121" i="7"/>
  <c r="AR102" i="7"/>
  <c r="AQ102" i="7"/>
  <c r="AT102" i="7" s="1"/>
  <c r="AW102" i="7" s="1"/>
  <c r="AZ102" i="7" s="1"/>
  <c r="BC102" i="7" s="1"/>
  <c r="BF102" i="7" s="1"/>
  <c r="BI102" i="7" s="1"/>
  <c r="BL102" i="7" s="1"/>
  <c r="BO102" i="7" s="1"/>
  <c r="BR102" i="7" s="1"/>
  <c r="BU102" i="7" s="1"/>
  <c r="BX102" i="7" s="1"/>
  <c r="AP102" i="7"/>
  <c r="AS102" i="7" s="1"/>
  <c r="AV102" i="7" s="1"/>
  <c r="AY102" i="7" s="1"/>
  <c r="BB102" i="7" s="1"/>
  <c r="BE102" i="7" s="1"/>
  <c r="BH102" i="7" s="1"/>
  <c r="BK102" i="7" s="1"/>
  <c r="BN102" i="7" s="1"/>
  <c r="BQ102" i="7" s="1"/>
  <c r="BT102" i="7" s="1"/>
  <c r="BW102" i="7" s="1"/>
  <c r="AP105" i="7"/>
  <c r="AO123" i="7"/>
  <c r="AZ104" i="7"/>
  <c r="BL104" i="7" s="1"/>
  <c r="BX104" i="7" s="1"/>
  <c r="AR104" i="7"/>
  <c r="BD104" i="7" s="1"/>
  <c r="BP104" i="7" s="1"/>
  <c r="AY104" i="7"/>
  <c r="BK104" i="7" s="1"/>
  <c r="BW104" i="7" s="1"/>
  <c r="AQ104" i="7"/>
  <c r="BC104" i="7" s="1"/>
  <c r="BO104" i="7" s="1"/>
  <c r="AX104" i="7"/>
  <c r="BJ104" i="7" s="1"/>
  <c r="BV104" i="7" s="1"/>
  <c r="AP104" i="7"/>
  <c r="BB104" i="7" s="1"/>
  <c r="BN104" i="7" s="1"/>
  <c r="AW104" i="7"/>
  <c r="BI104" i="7" s="1"/>
  <c r="BU104" i="7" s="1"/>
  <c r="AS104" i="7"/>
  <c r="BE104" i="7" s="1"/>
  <c r="BQ104" i="7" s="1"/>
  <c r="AP107" i="7"/>
  <c r="BA104" i="7"/>
  <c r="BM104" i="7" s="1"/>
  <c r="AV104" i="7"/>
  <c r="BH104" i="7" s="1"/>
  <c r="BT104" i="7" s="1"/>
  <c r="AU104" i="7"/>
  <c r="BG104" i="7" s="1"/>
  <c r="BS104" i="7" s="1"/>
  <c r="AT104" i="7"/>
  <c r="BF104" i="7" s="1"/>
  <c r="BR104" i="7" s="1"/>
  <c r="AO119" i="7"/>
  <c r="AO176" i="7" s="1"/>
  <c r="AV96" i="7"/>
  <c r="AY96" i="7" s="1"/>
  <c r="BB96" i="7" s="1"/>
  <c r="BE96" i="7" s="1"/>
  <c r="BH96" i="7" s="1"/>
  <c r="BK96" i="7" s="1"/>
  <c r="BN96" i="7" s="1"/>
  <c r="BQ96" i="7" s="1"/>
  <c r="BT96" i="7" s="1"/>
  <c r="AM166" i="7"/>
  <c r="AM163" i="7"/>
  <c r="AM162" i="7"/>
  <c r="AV96" i="4"/>
  <c r="AY96" i="4" s="1"/>
  <c r="BB96" i="4" s="1"/>
  <c r="BE96" i="4" s="1"/>
  <c r="BH96" i="4" s="1"/>
  <c r="BK96" i="4" s="1"/>
  <c r="BN96" i="4" s="1"/>
  <c r="BQ96" i="4" s="1"/>
  <c r="BT96" i="4" s="1"/>
  <c r="AT99" i="4"/>
  <c r="AW99" i="4" s="1"/>
  <c r="AZ99" i="4" s="1"/>
  <c r="BC99" i="4" s="1"/>
  <c r="BF99" i="4" s="1"/>
  <c r="BI99" i="4" s="1"/>
  <c r="BL99" i="4" s="1"/>
  <c r="BO99" i="4" s="1"/>
  <c r="BR99" i="4" s="1"/>
  <c r="BU99" i="4" s="1"/>
  <c r="AN180" i="4"/>
  <c r="AN167" i="4"/>
  <c r="AN182" i="4"/>
  <c r="AN184" i="4" s="1"/>
  <c r="AP105" i="4"/>
  <c r="AO125" i="4"/>
  <c r="AO121" i="4"/>
  <c r="AR102" i="4"/>
  <c r="AQ102" i="4"/>
  <c r="AT102" i="4" s="1"/>
  <c r="AW102" i="4" s="1"/>
  <c r="AZ102" i="4" s="1"/>
  <c r="BC102" i="4" s="1"/>
  <c r="BF102" i="4" s="1"/>
  <c r="BI102" i="4" s="1"/>
  <c r="BL102" i="4" s="1"/>
  <c r="BO102" i="4" s="1"/>
  <c r="BR102" i="4" s="1"/>
  <c r="BU102" i="4" s="1"/>
  <c r="BX102" i="4" s="1"/>
  <c r="AP102" i="4"/>
  <c r="AS102" i="4" s="1"/>
  <c r="AV102" i="4" s="1"/>
  <c r="AY102" i="4" s="1"/>
  <c r="BB102" i="4" s="1"/>
  <c r="BE102" i="4" s="1"/>
  <c r="BH102" i="4" s="1"/>
  <c r="BK102" i="4" s="1"/>
  <c r="BN102" i="4" s="1"/>
  <c r="BQ102" i="4" s="1"/>
  <c r="BT102" i="4" s="1"/>
  <c r="BW102" i="4" s="1"/>
  <c r="AO123" i="4"/>
  <c r="AN175" i="7"/>
  <c r="AN174" i="7"/>
  <c r="AN178" i="7"/>
  <c r="AN180" i="7"/>
  <c r="AN184" i="7"/>
  <c r="AN167" i="7"/>
  <c r="AL128" i="7"/>
  <c r="AL186" i="7" s="1"/>
  <c r="AN175" i="4"/>
  <c r="AN178" i="4"/>
  <c r="AN174" i="4"/>
  <c r="AT99" i="7"/>
  <c r="AW99" i="7" s="1"/>
  <c r="AZ99" i="7" s="1"/>
  <c r="BC99" i="7" s="1"/>
  <c r="BF99" i="7" s="1"/>
  <c r="BI99" i="7" s="1"/>
  <c r="BL99" i="7" s="1"/>
  <c r="BO99" i="7" s="1"/>
  <c r="BR99" i="7" s="1"/>
  <c r="BU99" i="7" s="1"/>
  <c r="AF205" i="14" l="1"/>
  <c r="AF207" i="14"/>
  <c r="AF209" i="14"/>
  <c r="AF203" i="14"/>
  <c r="AG134" i="14"/>
  <c r="AG138" i="14"/>
  <c r="AH191" i="14"/>
  <c r="AH190" i="14"/>
  <c r="AK132" i="14"/>
  <c r="AL120" i="14"/>
  <c r="AL117" i="14"/>
  <c r="AM117" i="14" s="1"/>
  <c r="AN117" i="14" s="1"/>
  <c r="AO117" i="14" s="1"/>
  <c r="AP117" i="14" s="1"/>
  <c r="AQ117" i="14" s="1"/>
  <c r="AR117" i="14" s="1"/>
  <c r="AS117" i="14" s="1"/>
  <c r="AT117" i="14" s="1"/>
  <c r="AU117" i="14" s="1"/>
  <c r="AV117" i="14" s="1"/>
  <c r="AW117" i="14" s="1"/>
  <c r="AX117" i="14" s="1"/>
  <c r="AY117" i="14" s="1"/>
  <c r="AZ117" i="14" s="1"/>
  <c r="BA117" i="14" s="1"/>
  <c r="BB117" i="14" s="1"/>
  <c r="BC117" i="14" s="1"/>
  <c r="BD117" i="14" s="1"/>
  <c r="BE117" i="14" s="1"/>
  <c r="BF117" i="14" s="1"/>
  <c r="BG117" i="14" s="1"/>
  <c r="BH117" i="14" s="1"/>
  <c r="BI117" i="14" s="1"/>
  <c r="BJ117" i="14" s="1"/>
  <c r="BK117" i="14" s="1"/>
  <c r="BL117" i="14" s="1"/>
  <c r="BM117" i="14" s="1"/>
  <c r="BN117" i="14" s="1"/>
  <c r="BO117" i="14" s="1"/>
  <c r="BP117" i="14" s="1"/>
  <c r="BQ117" i="14" s="1"/>
  <c r="BR117" i="14" s="1"/>
  <c r="BS117" i="14" s="1"/>
  <c r="BT117" i="14" s="1"/>
  <c r="AK129" i="14"/>
  <c r="AL118" i="14"/>
  <c r="AL115" i="14"/>
  <c r="AM115" i="14" s="1"/>
  <c r="AN115" i="14" s="1"/>
  <c r="AO115" i="14" s="1"/>
  <c r="AP115" i="14" s="1"/>
  <c r="AQ115" i="14" s="1"/>
  <c r="AR115" i="14" s="1"/>
  <c r="AS115" i="14" s="1"/>
  <c r="AT115" i="14" s="1"/>
  <c r="AU115" i="14" s="1"/>
  <c r="AV115" i="14" s="1"/>
  <c r="AW115" i="14" s="1"/>
  <c r="AX115" i="14" s="1"/>
  <c r="AY115" i="14" s="1"/>
  <c r="AZ115" i="14" s="1"/>
  <c r="BA115" i="14" s="1"/>
  <c r="BB115" i="14" s="1"/>
  <c r="BC115" i="14" s="1"/>
  <c r="BD115" i="14" s="1"/>
  <c r="BE115" i="14" s="1"/>
  <c r="BF115" i="14" s="1"/>
  <c r="BG115" i="14" s="1"/>
  <c r="BH115" i="14" s="1"/>
  <c r="BI115" i="14" s="1"/>
  <c r="BJ115" i="14" s="1"/>
  <c r="BK115" i="14" s="1"/>
  <c r="BL115" i="14" s="1"/>
  <c r="BM115" i="14" s="1"/>
  <c r="BN115" i="14" s="1"/>
  <c r="BO115" i="14" s="1"/>
  <c r="BP115" i="14" s="1"/>
  <c r="BQ115" i="14" s="1"/>
  <c r="BR115" i="14" s="1"/>
  <c r="BS115" i="14" s="1"/>
  <c r="BT115" i="14" s="1"/>
  <c r="AM122" i="14"/>
  <c r="AM119" i="14"/>
  <c r="AN119" i="14" s="1"/>
  <c r="AO119" i="14" s="1"/>
  <c r="AP119" i="14" s="1"/>
  <c r="AQ119" i="14" s="1"/>
  <c r="AR119" i="14" s="1"/>
  <c r="AS119" i="14" s="1"/>
  <c r="AT119" i="14" s="1"/>
  <c r="AU119" i="14" s="1"/>
  <c r="AV119" i="14" s="1"/>
  <c r="AW119" i="14" s="1"/>
  <c r="AX119" i="14" s="1"/>
  <c r="AY119" i="14" s="1"/>
  <c r="AZ119" i="14" s="1"/>
  <c r="BA119" i="14" s="1"/>
  <c r="BB119" i="14" s="1"/>
  <c r="BC119" i="14" s="1"/>
  <c r="BD119" i="14" s="1"/>
  <c r="BE119" i="14" s="1"/>
  <c r="BF119" i="14" s="1"/>
  <c r="BG119" i="14" s="1"/>
  <c r="BH119" i="14" s="1"/>
  <c r="BI119" i="14" s="1"/>
  <c r="BJ119" i="14" s="1"/>
  <c r="BK119" i="14" s="1"/>
  <c r="BL119" i="14" s="1"/>
  <c r="BM119" i="14" s="1"/>
  <c r="BN119" i="14" s="1"/>
  <c r="BO119" i="14" s="1"/>
  <c r="BP119" i="14" s="1"/>
  <c r="BQ119" i="14" s="1"/>
  <c r="BR119" i="14" s="1"/>
  <c r="BS119" i="14" s="1"/>
  <c r="BT119" i="14" s="1"/>
  <c r="BU119" i="14" s="1"/>
  <c r="AJ85" i="14"/>
  <c r="AJ132" i="14" s="1"/>
  <c r="AI127" i="14"/>
  <c r="AP125" i="4"/>
  <c r="AP121" i="4"/>
  <c r="AQ108" i="4"/>
  <c r="AS105" i="4"/>
  <c r="AR105" i="4"/>
  <c r="AU105" i="4" s="1"/>
  <c r="AX105" i="4" s="1"/>
  <c r="BA105" i="4" s="1"/>
  <c r="BD105" i="4" s="1"/>
  <c r="BG105" i="4" s="1"/>
  <c r="BJ105" i="4" s="1"/>
  <c r="BM105" i="4" s="1"/>
  <c r="BP105" i="4" s="1"/>
  <c r="BS105" i="4" s="1"/>
  <c r="BV105" i="4" s="1"/>
  <c r="BY105" i="4" s="1"/>
  <c r="AQ105" i="4"/>
  <c r="AT105" i="4" s="1"/>
  <c r="AW105" i="4" s="1"/>
  <c r="AZ105" i="4" s="1"/>
  <c r="BC105" i="4" s="1"/>
  <c r="BF105" i="4" s="1"/>
  <c r="BI105" i="4" s="1"/>
  <c r="BL105" i="4" s="1"/>
  <c r="BO105" i="4" s="1"/>
  <c r="BR105" i="4" s="1"/>
  <c r="BU105" i="4" s="1"/>
  <c r="BX105" i="4" s="1"/>
  <c r="AP123" i="4"/>
  <c r="AX107" i="4"/>
  <c r="BJ107" i="4" s="1"/>
  <c r="BV107" i="4" s="1"/>
  <c r="AW107" i="4"/>
  <c r="BI107" i="4" s="1"/>
  <c r="BU107" i="4" s="1"/>
  <c r="AV107" i="4"/>
  <c r="BH107" i="4" s="1"/>
  <c r="BT107" i="4" s="1"/>
  <c r="AQ110" i="4"/>
  <c r="AU107" i="4"/>
  <c r="BG107" i="4" s="1"/>
  <c r="BS107" i="4" s="1"/>
  <c r="BA107" i="4"/>
  <c r="BM107" i="4" s="1"/>
  <c r="BY107" i="4" s="1"/>
  <c r="AZ107" i="4"/>
  <c r="BL107" i="4" s="1"/>
  <c r="BX107" i="4" s="1"/>
  <c r="AY107" i="4"/>
  <c r="BK107" i="4" s="1"/>
  <c r="BW107" i="4" s="1"/>
  <c r="AR107" i="4"/>
  <c r="BD107" i="4" s="1"/>
  <c r="BP107" i="4" s="1"/>
  <c r="AS107" i="4"/>
  <c r="BE107" i="4" s="1"/>
  <c r="BQ107" i="4" s="1"/>
  <c r="AQ107" i="4"/>
  <c r="BC107" i="4" s="1"/>
  <c r="BO107" i="4" s="1"/>
  <c r="BB107" i="4"/>
  <c r="BN107" i="4" s="1"/>
  <c r="AT107" i="4"/>
  <c r="BF107" i="4" s="1"/>
  <c r="BR107" i="4" s="1"/>
  <c r="AP119" i="4"/>
  <c r="AP176" i="4" s="1"/>
  <c r="AV107" i="7"/>
  <c r="BH107" i="7" s="1"/>
  <c r="BT107" i="7" s="1"/>
  <c r="AQ110" i="7"/>
  <c r="AU107" i="7"/>
  <c r="BG107" i="7" s="1"/>
  <c r="BS107" i="7" s="1"/>
  <c r="BB107" i="7"/>
  <c r="BN107" i="7" s="1"/>
  <c r="AT107" i="7"/>
  <c r="BF107" i="7" s="1"/>
  <c r="BR107" i="7" s="1"/>
  <c r="BA107" i="7"/>
  <c r="BM107" i="7" s="1"/>
  <c r="BY107" i="7" s="1"/>
  <c r="AS107" i="7"/>
  <c r="BE107" i="7" s="1"/>
  <c r="BQ107" i="7" s="1"/>
  <c r="AW107" i="7"/>
  <c r="BI107" i="7" s="1"/>
  <c r="BU107" i="7" s="1"/>
  <c r="AR107" i="7"/>
  <c r="BD107" i="7" s="1"/>
  <c r="BP107" i="7" s="1"/>
  <c r="AQ107" i="7"/>
  <c r="BC107" i="7" s="1"/>
  <c r="BO107" i="7" s="1"/>
  <c r="AZ107" i="7"/>
  <c r="BL107" i="7" s="1"/>
  <c r="BX107" i="7" s="1"/>
  <c r="AY107" i="7"/>
  <c r="BK107" i="7" s="1"/>
  <c r="BW107" i="7" s="1"/>
  <c r="AX107" i="7"/>
  <c r="BJ107" i="7" s="1"/>
  <c r="BV107" i="7" s="1"/>
  <c r="AP119" i="7"/>
  <c r="AP176" i="7" s="1"/>
  <c r="AP125" i="7"/>
  <c r="AQ108" i="7"/>
  <c r="AP121" i="7"/>
  <c r="AS105" i="7"/>
  <c r="AR105" i="7"/>
  <c r="AU105" i="7" s="1"/>
  <c r="AX105" i="7" s="1"/>
  <c r="BA105" i="7" s="1"/>
  <c r="BD105" i="7" s="1"/>
  <c r="BG105" i="7" s="1"/>
  <c r="BJ105" i="7" s="1"/>
  <c r="BM105" i="7" s="1"/>
  <c r="BP105" i="7" s="1"/>
  <c r="BS105" i="7" s="1"/>
  <c r="BV105" i="7" s="1"/>
  <c r="BY105" i="7" s="1"/>
  <c r="AQ105" i="7"/>
  <c r="AT105" i="7" s="1"/>
  <c r="AW105" i="7" s="1"/>
  <c r="AZ105" i="7" s="1"/>
  <c r="BC105" i="7" s="1"/>
  <c r="BF105" i="7" s="1"/>
  <c r="BI105" i="7" s="1"/>
  <c r="BL105" i="7" s="1"/>
  <c r="BO105" i="7" s="1"/>
  <c r="BR105" i="7" s="1"/>
  <c r="BU105" i="7" s="1"/>
  <c r="BX105" i="7" s="1"/>
  <c r="AP123" i="7"/>
  <c r="AR112" i="7"/>
  <c r="AV109" i="7"/>
  <c r="BB109" i="7" s="1"/>
  <c r="BH109" i="7" s="1"/>
  <c r="BN109" i="7" s="1"/>
  <c r="BT109" i="7" s="1"/>
  <c r="BZ109" i="7" s="1"/>
  <c r="AU109" i="7"/>
  <c r="BA109" i="7" s="1"/>
  <c r="BG109" i="7" s="1"/>
  <c r="BM109" i="7" s="1"/>
  <c r="BS109" i="7" s="1"/>
  <c r="BY109" i="7" s="1"/>
  <c r="AT109" i="7"/>
  <c r="AZ109" i="7" s="1"/>
  <c r="BF109" i="7" s="1"/>
  <c r="BL109" i="7" s="1"/>
  <c r="BR109" i="7" s="1"/>
  <c r="BX109" i="7" s="1"/>
  <c r="AS109" i="7"/>
  <c r="AY109" i="7" s="1"/>
  <c r="BE109" i="7" s="1"/>
  <c r="BK109" i="7" s="1"/>
  <c r="BQ109" i="7" s="1"/>
  <c r="BW109" i="7" s="1"/>
  <c r="AW109" i="7"/>
  <c r="BC109" i="7" s="1"/>
  <c r="BI109" i="7" s="1"/>
  <c r="BO109" i="7" s="1"/>
  <c r="BU109" i="7" s="1"/>
  <c r="AR109" i="7"/>
  <c r="AX109" i="7" s="1"/>
  <c r="BD109" i="7" s="1"/>
  <c r="BJ109" i="7" s="1"/>
  <c r="BP109" i="7" s="1"/>
  <c r="BV109" i="7" s="1"/>
  <c r="AO184" i="7"/>
  <c r="AO180" i="7"/>
  <c r="AO167" i="7"/>
  <c r="AU102" i="4"/>
  <c r="AX102" i="4" s="1"/>
  <c r="BA102" i="4" s="1"/>
  <c r="BD102" i="4" s="1"/>
  <c r="BG102" i="4" s="1"/>
  <c r="BJ102" i="4" s="1"/>
  <c r="BM102" i="4" s="1"/>
  <c r="BP102" i="4" s="1"/>
  <c r="BS102" i="4" s="1"/>
  <c r="BV102" i="4" s="1"/>
  <c r="AU102" i="7"/>
  <c r="AX102" i="7" s="1"/>
  <c r="BA102" i="7" s="1"/>
  <c r="BD102" i="7" s="1"/>
  <c r="BG102" i="7" s="1"/>
  <c r="BJ102" i="7" s="1"/>
  <c r="BM102" i="7" s="1"/>
  <c r="BP102" i="7" s="1"/>
  <c r="BS102" i="7" s="1"/>
  <c r="BV102" i="7" s="1"/>
  <c r="AT106" i="4"/>
  <c r="AZ106" i="4" s="1"/>
  <c r="BF106" i="4" s="1"/>
  <c r="BL106" i="4" s="1"/>
  <c r="BR106" i="4" s="1"/>
  <c r="BX106" i="4" s="1"/>
  <c r="AS106" i="4"/>
  <c r="AY106" i="4" s="1"/>
  <c r="BE106" i="4" s="1"/>
  <c r="BK106" i="4" s="1"/>
  <c r="BQ106" i="4" s="1"/>
  <c r="BW106" i="4" s="1"/>
  <c r="AR106" i="4"/>
  <c r="AX106" i="4" s="1"/>
  <c r="BD106" i="4" s="1"/>
  <c r="BJ106" i="4" s="1"/>
  <c r="BP106" i="4" s="1"/>
  <c r="BV106" i="4" s="1"/>
  <c r="AQ106" i="4"/>
  <c r="AW106" i="4" s="1"/>
  <c r="BC106" i="4" s="1"/>
  <c r="BI106" i="4" s="1"/>
  <c r="BO106" i="4" s="1"/>
  <c r="BU106" i="4" s="1"/>
  <c r="AQ109" i="4"/>
  <c r="AV106" i="4"/>
  <c r="BB106" i="4" s="1"/>
  <c r="BH106" i="4" s="1"/>
  <c r="BN106" i="4" s="1"/>
  <c r="BT106" i="4" s="1"/>
  <c r="AU106" i="4"/>
  <c r="BA106" i="4" s="1"/>
  <c r="BG106" i="4" s="1"/>
  <c r="BM106" i="4" s="1"/>
  <c r="BS106" i="4" s="1"/>
  <c r="BY106" i="4" s="1"/>
  <c r="AN166" i="7"/>
  <c r="AN163" i="7"/>
  <c r="AN162" i="7"/>
  <c r="AN128" i="7" s="1"/>
  <c r="AN186" i="7" s="1"/>
  <c r="AO175" i="4"/>
  <c r="AO178" i="4"/>
  <c r="AO174" i="4"/>
  <c r="AO178" i="7"/>
  <c r="AO174" i="7"/>
  <c r="AO175" i="7"/>
  <c r="AO180" i="4"/>
  <c r="AO167" i="4"/>
  <c r="AO182" i="4"/>
  <c r="AO184" i="4" s="1"/>
  <c r="AN166" i="4"/>
  <c r="AN163" i="4"/>
  <c r="AN162" i="4"/>
  <c r="AN128" i="4" s="1"/>
  <c r="AN186" i="4" s="1"/>
  <c r="AM128" i="7"/>
  <c r="AM186" i="7" s="1"/>
  <c r="AG209" i="14" l="1"/>
  <c r="AG136" i="14"/>
  <c r="AH138" i="14"/>
  <c r="AH205" i="14" s="1"/>
  <c r="AH134" i="14"/>
  <c r="AG203" i="14"/>
  <c r="AG207" i="14"/>
  <c r="AG205" i="14"/>
  <c r="AK163" i="14"/>
  <c r="AI191" i="14"/>
  <c r="AI190" i="14"/>
  <c r="AJ197" i="14"/>
  <c r="AJ196" i="14"/>
  <c r="AJ195" i="14"/>
  <c r="AK197" i="14"/>
  <c r="AK195" i="14"/>
  <c r="AK196" i="14"/>
  <c r="AL129" i="14"/>
  <c r="AL132" i="14"/>
  <c r="AM123" i="14"/>
  <c r="AN123" i="14" s="1"/>
  <c r="AO123" i="14" s="1"/>
  <c r="AP123" i="14" s="1"/>
  <c r="AQ123" i="14" s="1"/>
  <c r="AR123" i="14" s="1"/>
  <c r="AS123" i="14" s="1"/>
  <c r="AT123" i="14" s="1"/>
  <c r="AU123" i="14" s="1"/>
  <c r="AV123" i="14" s="1"/>
  <c r="AW123" i="14" s="1"/>
  <c r="AX123" i="14" s="1"/>
  <c r="AY123" i="14" s="1"/>
  <c r="AZ123" i="14" s="1"/>
  <c r="BA123" i="14" s="1"/>
  <c r="BB123" i="14" s="1"/>
  <c r="BC123" i="14" s="1"/>
  <c r="BD123" i="14" s="1"/>
  <c r="BE123" i="14" s="1"/>
  <c r="BF123" i="14" s="1"/>
  <c r="BG123" i="14" s="1"/>
  <c r="BH123" i="14" s="1"/>
  <c r="BI123" i="14" s="1"/>
  <c r="BJ123" i="14" s="1"/>
  <c r="BK123" i="14" s="1"/>
  <c r="BL123" i="14" s="1"/>
  <c r="BM123" i="14" s="1"/>
  <c r="BN123" i="14" s="1"/>
  <c r="BO123" i="14" s="1"/>
  <c r="BP123" i="14" s="1"/>
  <c r="BQ123" i="14" s="1"/>
  <c r="BR123" i="14" s="1"/>
  <c r="BS123" i="14" s="1"/>
  <c r="BT123" i="14" s="1"/>
  <c r="BU123" i="14" s="1"/>
  <c r="BV123" i="14" s="1"/>
  <c r="AM120" i="14"/>
  <c r="AN120" i="14" s="1"/>
  <c r="AO120" i="14" s="1"/>
  <c r="AP120" i="14" s="1"/>
  <c r="AQ120" i="14" s="1"/>
  <c r="AR120" i="14" s="1"/>
  <c r="AS120" i="14" s="1"/>
  <c r="AT120" i="14" s="1"/>
  <c r="AU120" i="14" s="1"/>
  <c r="AV120" i="14" s="1"/>
  <c r="AW120" i="14" s="1"/>
  <c r="AX120" i="14" s="1"/>
  <c r="AY120" i="14" s="1"/>
  <c r="AZ120" i="14" s="1"/>
  <c r="BA120" i="14" s="1"/>
  <c r="BB120" i="14" s="1"/>
  <c r="BC120" i="14" s="1"/>
  <c r="BD120" i="14" s="1"/>
  <c r="BE120" i="14" s="1"/>
  <c r="BF120" i="14" s="1"/>
  <c r="BG120" i="14" s="1"/>
  <c r="BH120" i="14" s="1"/>
  <c r="BI120" i="14" s="1"/>
  <c r="BJ120" i="14" s="1"/>
  <c r="BK120" i="14" s="1"/>
  <c r="BL120" i="14" s="1"/>
  <c r="BM120" i="14" s="1"/>
  <c r="BN120" i="14" s="1"/>
  <c r="BO120" i="14" s="1"/>
  <c r="BP120" i="14" s="1"/>
  <c r="BQ120" i="14" s="1"/>
  <c r="BR120" i="14" s="1"/>
  <c r="BS120" i="14" s="1"/>
  <c r="BT120" i="14" s="1"/>
  <c r="BU120" i="14" s="1"/>
  <c r="AM121" i="14"/>
  <c r="AN121" i="14" s="1"/>
  <c r="AO121" i="14" s="1"/>
  <c r="AP121" i="14" s="1"/>
  <c r="AQ121" i="14" s="1"/>
  <c r="AR121" i="14" s="1"/>
  <c r="AS121" i="14" s="1"/>
  <c r="AT121" i="14" s="1"/>
  <c r="AU121" i="14" s="1"/>
  <c r="AV121" i="14" s="1"/>
  <c r="AW121" i="14" s="1"/>
  <c r="AX121" i="14" s="1"/>
  <c r="AY121" i="14" s="1"/>
  <c r="AZ121" i="14" s="1"/>
  <c r="BA121" i="14" s="1"/>
  <c r="BB121" i="14" s="1"/>
  <c r="BC121" i="14" s="1"/>
  <c r="BD121" i="14" s="1"/>
  <c r="BE121" i="14" s="1"/>
  <c r="BF121" i="14" s="1"/>
  <c r="BG121" i="14" s="1"/>
  <c r="BH121" i="14" s="1"/>
  <c r="BI121" i="14" s="1"/>
  <c r="BJ121" i="14" s="1"/>
  <c r="BK121" i="14" s="1"/>
  <c r="BL121" i="14" s="1"/>
  <c r="BM121" i="14" s="1"/>
  <c r="BN121" i="14" s="1"/>
  <c r="BO121" i="14" s="1"/>
  <c r="BP121" i="14" s="1"/>
  <c r="BQ121" i="14" s="1"/>
  <c r="BR121" i="14" s="1"/>
  <c r="BS121" i="14" s="1"/>
  <c r="BT121" i="14" s="1"/>
  <c r="BU121" i="14" s="1"/>
  <c r="BV121" i="14" s="1"/>
  <c r="AM118" i="14"/>
  <c r="AN118" i="14" s="1"/>
  <c r="AO118" i="14" s="1"/>
  <c r="AP118" i="14" s="1"/>
  <c r="AQ118" i="14" s="1"/>
  <c r="AR118" i="14" s="1"/>
  <c r="AS118" i="14" s="1"/>
  <c r="AT118" i="14" s="1"/>
  <c r="AU118" i="14" s="1"/>
  <c r="AV118" i="14" s="1"/>
  <c r="AW118" i="14" s="1"/>
  <c r="AX118" i="14" s="1"/>
  <c r="AY118" i="14" s="1"/>
  <c r="AZ118" i="14" s="1"/>
  <c r="BA118" i="14" s="1"/>
  <c r="BB118" i="14" s="1"/>
  <c r="BC118" i="14" s="1"/>
  <c r="BD118" i="14" s="1"/>
  <c r="BE118" i="14" s="1"/>
  <c r="BF118" i="14" s="1"/>
  <c r="BG118" i="14" s="1"/>
  <c r="BH118" i="14" s="1"/>
  <c r="BI118" i="14" s="1"/>
  <c r="BJ118" i="14" s="1"/>
  <c r="BK118" i="14" s="1"/>
  <c r="BL118" i="14" s="1"/>
  <c r="BM118" i="14" s="1"/>
  <c r="BN118" i="14" s="1"/>
  <c r="BO118" i="14" s="1"/>
  <c r="BP118" i="14" s="1"/>
  <c r="BQ118" i="14" s="1"/>
  <c r="BR118" i="14" s="1"/>
  <c r="BS118" i="14" s="1"/>
  <c r="BT118" i="14" s="1"/>
  <c r="BU118" i="14" s="1"/>
  <c r="AN122" i="14"/>
  <c r="AO122" i="14" s="1"/>
  <c r="AP122" i="14" s="1"/>
  <c r="AQ122" i="14" s="1"/>
  <c r="AR122" i="14" s="1"/>
  <c r="AS122" i="14" s="1"/>
  <c r="AT122" i="14" s="1"/>
  <c r="AU122" i="14" s="1"/>
  <c r="AV122" i="14" s="1"/>
  <c r="AW122" i="14" s="1"/>
  <c r="AX122" i="14" s="1"/>
  <c r="AY122" i="14" s="1"/>
  <c r="AZ122" i="14" s="1"/>
  <c r="BA122" i="14" s="1"/>
  <c r="BB122" i="14" s="1"/>
  <c r="BC122" i="14" s="1"/>
  <c r="BD122" i="14" s="1"/>
  <c r="BE122" i="14" s="1"/>
  <c r="BF122" i="14" s="1"/>
  <c r="BG122" i="14" s="1"/>
  <c r="BH122" i="14" s="1"/>
  <c r="BI122" i="14" s="1"/>
  <c r="BJ122" i="14" s="1"/>
  <c r="BK122" i="14" s="1"/>
  <c r="BL122" i="14" s="1"/>
  <c r="BM122" i="14" s="1"/>
  <c r="BN122" i="14" s="1"/>
  <c r="BO122" i="14" s="1"/>
  <c r="BP122" i="14" s="1"/>
  <c r="BQ122" i="14" s="1"/>
  <c r="BR122" i="14" s="1"/>
  <c r="BS122" i="14" s="1"/>
  <c r="BT122" i="14" s="1"/>
  <c r="BU122" i="14" s="1"/>
  <c r="BV122" i="14" s="1"/>
  <c r="AK85" i="14"/>
  <c r="AJ127" i="14"/>
  <c r="AX112" i="7"/>
  <c r="BD112" i="7" s="1"/>
  <c r="BJ112" i="7" s="1"/>
  <c r="BP112" i="7" s="1"/>
  <c r="BV112" i="7" s="1"/>
  <c r="AS115" i="7"/>
  <c r="AW112" i="7"/>
  <c r="BC112" i="7" s="1"/>
  <c r="BI112" i="7" s="1"/>
  <c r="BO112" i="7" s="1"/>
  <c r="BU112" i="7" s="1"/>
  <c r="CA112" i="7" s="1"/>
  <c r="AS112" i="7"/>
  <c r="AY112" i="7" s="1"/>
  <c r="BE112" i="7" s="1"/>
  <c r="BK112" i="7" s="1"/>
  <c r="BQ112" i="7" s="1"/>
  <c r="BW112" i="7" s="1"/>
  <c r="AV112" i="7"/>
  <c r="BB112" i="7" s="1"/>
  <c r="BH112" i="7" s="1"/>
  <c r="BN112" i="7" s="1"/>
  <c r="BT112" i="7" s="1"/>
  <c r="BZ112" i="7" s="1"/>
  <c r="AT112" i="7"/>
  <c r="AZ112" i="7" s="1"/>
  <c r="BF112" i="7" s="1"/>
  <c r="BL112" i="7" s="1"/>
  <c r="BR112" i="7" s="1"/>
  <c r="BX112" i="7" s="1"/>
  <c r="AU112" i="7"/>
  <c r="BA112" i="7" s="1"/>
  <c r="BG112" i="7" s="1"/>
  <c r="BM112" i="7" s="1"/>
  <c r="BS112" i="7" s="1"/>
  <c r="BY112" i="7" s="1"/>
  <c r="AO166" i="7"/>
  <c r="AO163" i="7"/>
  <c r="AO162" i="7"/>
  <c r="AV105" i="7"/>
  <c r="AY105" i="7" s="1"/>
  <c r="BB105" i="7" s="1"/>
  <c r="BE105" i="7" s="1"/>
  <c r="BH105" i="7" s="1"/>
  <c r="BK105" i="7" s="1"/>
  <c r="BN105" i="7" s="1"/>
  <c r="BQ105" i="7" s="1"/>
  <c r="BT105" i="7" s="1"/>
  <c r="BW105" i="7" s="1"/>
  <c r="AV105" i="4"/>
  <c r="AY105" i="4" s="1"/>
  <c r="BB105" i="4" s="1"/>
  <c r="BE105" i="4" s="1"/>
  <c r="BH105" i="4" s="1"/>
  <c r="BK105" i="4" s="1"/>
  <c r="BN105" i="4" s="1"/>
  <c r="BQ105" i="4" s="1"/>
  <c r="BT105" i="4" s="1"/>
  <c r="BW105" i="4" s="1"/>
  <c r="AO166" i="4"/>
  <c r="AO163" i="4"/>
  <c r="AO162" i="4"/>
  <c r="AO128" i="4" s="1"/>
  <c r="AO186" i="4" s="1"/>
  <c r="AW109" i="4"/>
  <c r="BC109" i="4" s="1"/>
  <c r="BI109" i="4" s="1"/>
  <c r="BO109" i="4" s="1"/>
  <c r="BU109" i="4" s="1"/>
  <c r="AR112" i="4"/>
  <c r="AV109" i="4"/>
  <c r="BB109" i="4" s="1"/>
  <c r="BH109" i="4" s="1"/>
  <c r="BN109" i="4" s="1"/>
  <c r="BT109" i="4" s="1"/>
  <c r="BZ109" i="4" s="1"/>
  <c r="AU109" i="4"/>
  <c r="BA109" i="4" s="1"/>
  <c r="BG109" i="4" s="1"/>
  <c r="BM109" i="4" s="1"/>
  <c r="BS109" i="4" s="1"/>
  <c r="BY109" i="4" s="1"/>
  <c r="AS109" i="4"/>
  <c r="AY109" i="4" s="1"/>
  <c r="BE109" i="4" s="1"/>
  <c r="BK109" i="4" s="1"/>
  <c r="BQ109" i="4" s="1"/>
  <c r="BW109" i="4" s="1"/>
  <c r="AR109" i="4"/>
  <c r="AX109" i="4" s="1"/>
  <c r="BD109" i="4" s="1"/>
  <c r="BJ109" i="4" s="1"/>
  <c r="BP109" i="4" s="1"/>
  <c r="BV109" i="4" s="1"/>
  <c r="AT109" i="4"/>
  <c r="AZ109" i="4" s="1"/>
  <c r="BF109" i="4" s="1"/>
  <c r="BL109" i="4" s="1"/>
  <c r="BR109" i="4" s="1"/>
  <c r="BX109" i="4" s="1"/>
  <c r="AP175" i="7"/>
  <c r="AP174" i="7"/>
  <c r="AP178" i="7"/>
  <c r="BB110" i="4"/>
  <c r="BN110" i="4" s="1"/>
  <c r="BZ110" i="4" s="1"/>
  <c r="AT110" i="4"/>
  <c r="BF110" i="4" s="1"/>
  <c r="BR110" i="4" s="1"/>
  <c r="BA110" i="4"/>
  <c r="BM110" i="4" s="1"/>
  <c r="BY110" i="4" s="1"/>
  <c r="AS110" i="4"/>
  <c r="BE110" i="4" s="1"/>
  <c r="BQ110" i="4" s="1"/>
  <c r="AZ110" i="4"/>
  <c r="BL110" i="4" s="1"/>
  <c r="BX110" i="4" s="1"/>
  <c r="AR110" i="4"/>
  <c r="BD110" i="4" s="1"/>
  <c r="BP110" i="4" s="1"/>
  <c r="AY110" i="4"/>
  <c r="BK110" i="4" s="1"/>
  <c r="BW110" i="4" s="1"/>
  <c r="AR113" i="4"/>
  <c r="BC110" i="4"/>
  <c r="BO110" i="4" s="1"/>
  <c r="AV110" i="4"/>
  <c r="BH110" i="4" s="1"/>
  <c r="BT110" i="4" s="1"/>
  <c r="AX110" i="4"/>
  <c r="BJ110" i="4" s="1"/>
  <c r="BV110" i="4" s="1"/>
  <c r="AW110" i="4"/>
  <c r="BI110" i="4" s="1"/>
  <c r="BU110" i="4" s="1"/>
  <c r="AU110" i="4"/>
  <c r="BG110" i="4" s="1"/>
  <c r="BS110" i="4" s="1"/>
  <c r="AQ119" i="4"/>
  <c r="AQ176" i="4" s="1"/>
  <c r="AQ125" i="4"/>
  <c r="AQ121" i="4"/>
  <c r="AT108" i="4"/>
  <c r="AW108" i="4" s="1"/>
  <c r="AZ108" i="4" s="1"/>
  <c r="BC108" i="4" s="1"/>
  <c r="BF108" i="4" s="1"/>
  <c r="BI108" i="4" s="1"/>
  <c r="BL108" i="4" s="1"/>
  <c r="BO108" i="4" s="1"/>
  <c r="BR108" i="4" s="1"/>
  <c r="BU108" i="4" s="1"/>
  <c r="BX108" i="4" s="1"/>
  <c r="AS108" i="4"/>
  <c r="AV108" i="4" s="1"/>
  <c r="AY108" i="4" s="1"/>
  <c r="BB108" i="4" s="1"/>
  <c r="BE108" i="4" s="1"/>
  <c r="BH108" i="4" s="1"/>
  <c r="BK108" i="4" s="1"/>
  <c r="BN108" i="4" s="1"/>
  <c r="BQ108" i="4" s="1"/>
  <c r="BT108" i="4" s="1"/>
  <c r="BW108" i="4" s="1"/>
  <c r="BZ108" i="4" s="1"/>
  <c r="AR108" i="4"/>
  <c r="AU108" i="4" s="1"/>
  <c r="AX108" i="4" s="1"/>
  <c r="BA108" i="4" s="1"/>
  <c r="BD108" i="4" s="1"/>
  <c r="BG108" i="4" s="1"/>
  <c r="BJ108" i="4" s="1"/>
  <c r="BM108" i="4" s="1"/>
  <c r="BP108" i="4" s="1"/>
  <c r="BS108" i="4" s="1"/>
  <c r="BV108" i="4" s="1"/>
  <c r="BY108" i="4" s="1"/>
  <c r="AR111" i="4"/>
  <c r="AQ123" i="4"/>
  <c r="AQ125" i="7"/>
  <c r="AR108" i="7"/>
  <c r="AU108" i="7" s="1"/>
  <c r="AX108" i="7" s="1"/>
  <c r="BA108" i="7" s="1"/>
  <c r="BD108" i="7" s="1"/>
  <c r="BG108" i="7" s="1"/>
  <c r="BJ108" i="7" s="1"/>
  <c r="BM108" i="7" s="1"/>
  <c r="BP108" i="7" s="1"/>
  <c r="BS108" i="7" s="1"/>
  <c r="BV108" i="7" s="1"/>
  <c r="BY108" i="7" s="1"/>
  <c r="AQ121" i="7"/>
  <c r="AS108" i="7"/>
  <c r="AV108" i="7" s="1"/>
  <c r="AY108" i="7" s="1"/>
  <c r="BB108" i="7" s="1"/>
  <c r="BE108" i="7" s="1"/>
  <c r="BH108" i="7" s="1"/>
  <c r="BK108" i="7" s="1"/>
  <c r="BN108" i="7" s="1"/>
  <c r="BQ108" i="7" s="1"/>
  <c r="BT108" i="7" s="1"/>
  <c r="BW108" i="7" s="1"/>
  <c r="BZ108" i="7" s="1"/>
  <c r="AR111" i="7"/>
  <c r="AT108" i="7"/>
  <c r="AW108" i="7" s="1"/>
  <c r="AZ108" i="7" s="1"/>
  <c r="BC108" i="7" s="1"/>
  <c r="BF108" i="7" s="1"/>
  <c r="BI108" i="7" s="1"/>
  <c r="BL108" i="7" s="1"/>
  <c r="BO108" i="7" s="1"/>
  <c r="BR108" i="7" s="1"/>
  <c r="BU108" i="7" s="1"/>
  <c r="BX108" i="7" s="1"/>
  <c r="AQ123" i="7"/>
  <c r="AP175" i="4"/>
  <c r="AP178" i="4"/>
  <c r="AP174" i="4"/>
  <c r="AP180" i="7"/>
  <c r="AP167" i="7"/>
  <c r="AP184" i="7"/>
  <c r="AP180" i="4"/>
  <c r="AP167" i="4"/>
  <c r="AP182" i="4"/>
  <c r="AP184" i="4" s="1"/>
  <c r="AZ110" i="7"/>
  <c r="BL110" i="7" s="1"/>
  <c r="BX110" i="7" s="1"/>
  <c r="AR110" i="7"/>
  <c r="BD110" i="7" s="1"/>
  <c r="BP110" i="7" s="1"/>
  <c r="AY110" i="7"/>
  <c r="BK110" i="7" s="1"/>
  <c r="BW110" i="7" s="1"/>
  <c r="AX110" i="7"/>
  <c r="BJ110" i="7" s="1"/>
  <c r="BV110" i="7" s="1"/>
  <c r="AW110" i="7"/>
  <c r="BI110" i="7" s="1"/>
  <c r="BU110" i="7" s="1"/>
  <c r="BA110" i="7"/>
  <c r="BM110" i="7" s="1"/>
  <c r="BY110" i="7" s="1"/>
  <c r="AV110" i="7"/>
  <c r="BH110" i="7" s="1"/>
  <c r="BT110" i="7" s="1"/>
  <c r="AU110" i="7"/>
  <c r="BG110" i="7" s="1"/>
  <c r="BS110" i="7" s="1"/>
  <c r="AT110" i="7"/>
  <c r="BF110" i="7" s="1"/>
  <c r="BR110" i="7" s="1"/>
  <c r="AS110" i="7"/>
  <c r="BE110" i="7" s="1"/>
  <c r="BQ110" i="7" s="1"/>
  <c r="AR113" i="7"/>
  <c r="BB110" i="7"/>
  <c r="BN110" i="7" s="1"/>
  <c r="BZ110" i="7" s="1"/>
  <c r="BC110" i="7"/>
  <c r="BO110" i="7" s="1"/>
  <c r="AQ119" i="7"/>
  <c r="AQ176" i="7" s="1"/>
  <c r="AH209" i="14" l="1"/>
  <c r="AH207" i="14"/>
  <c r="AH203" i="14"/>
  <c r="AH136" i="14"/>
  <c r="AI134" i="14"/>
  <c r="AI138" i="14"/>
  <c r="AI205" i="14" s="1"/>
  <c r="AL195" i="14"/>
  <c r="AL197" i="14"/>
  <c r="AL196" i="14"/>
  <c r="AJ190" i="14"/>
  <c r="AJ191" i="14"/>
  <c r="AL163" i="14"/>
  <c r="AM129" i="14"/>
  <c r="AL85" i="14"/>
  <c r="AK127" i="14"/>
  <c r="AX113" i="4"/>
  <c r="BJ113" i="4" s="1"/>
  <c r="BV113" i="4" s="1"/>
  <c r="AS116" i="4"/>
  <c r="AW113" i="4"/>
  <c r="BI113" i="4" s="1"/>
  <c r="BU113" i="4" s="1"/>
  <c r="BD113" i="4"/>
  <c r="BP113" i="4" s="1"/>
  <c r="AV113" i="4"/>
  <c r="BH113" i="4" s="1"/>
  <c r="BT113" i="4" s="1"/>
  <c r="BC113" i="4"/>
  <c r="BO113" i="4" s="1"/>
  <c r="CA113" i="4" s="1"/>
  <c r="AU113" i="4"/>
  <c r="BG113" i="4" s="1"/>
  <c r="BS113" i="4" s="1"/>
  <c r="AS113" i="4"/>
  <c r="BE113" i="4" s="1"/>
  <c r="BQ113" i="4" s="1"/>
  <c r="AZ113" i="4"/>
  <c r="BL113" i="4" s="1"/>
  <c r="BX113" i="4" s="1"/>
  <c r="BA113" i="4"/>
  <c r="BM113" i="4" s="1"/>
  <c r="BY113" i="4" s="1"/>
  <c r="AY113" i="4"/>
  <c r="BK113" i="4" s="1"/>
  <c r="BW113" i="4" s="1"/>
  <c r="AT113" i="4"/>
  <c r="BF113" i="4" s="1"/>
  <c r="BR113" i="4" s="1"/>
  <c r="BB113" i="4"/>
  <c r="BN113" i="4" s="1"/>
  <c r="BZ113" i="4" s="1"/>
  <c r="AR119" i="4"/>
  <c r="AR176" i="4" s="1"/>
  <c r="AR125" i="7"/>
  <c r="AR121" i="7"/>
  <c r="AU111" i="7"/>
  <c r="AX111" i="7" s="1"/>
  <c r="BA111" i="7" s="1"/>
  <c r="BD111" i="7" s="1"/>
  <c r="BG111" i="7" s="1"/>
  <c r="BJ111" i="7" s="1"/>
  <c r="BM111" i="7" s="1"/>
  <c r="BP111" i="7" s="1"/>
  <c r="BS111" i="7" s="1"/>
  <c r="BV111" i="7" s="1"/>
  <c r="BY111" i="7" s="1"/>
  <c r="AT111" i="7"/>
  <c r="AW111" i="7" s="1"/>
  <c r="AZ111" i="7" s="1"/>
  <c r="BC111" i="7" s="1"/>
  <c r="BF111" i="7" s="1"/>
  <c r="BI111" i="7" s="1"/>
  <c r="BL111" i="7" s="1"/>
  <c r="BO111" i="7" s="1"/>
  <c r="BR111" i="7" s="1"/>
  <c r="BU111" i="7" s="1"/>
  <c r="BX111" i="7" s="1"/>
  <c r="CA111" i="7" s="1"/>
  <c r="AS111" i="7"/>
  <c r="AV111" i="7" s="1"/>
  <c r="AY111" i="7" s="1"/>
  <c r="BB111" i="7" s="1"/>
  <c r="BE111" i="7" s="1"/>
  <c r="BH111" i="7" s="1"/>
  <c r="BK111" i="7" s="1"/>
  <c r="BN111" i="7" s="1"/>
  <c r="BQ111" i="7" s="1"/>
  <c r="BT111" i="7" s="1"/>
  <c r="BW111" i="7" s="1"/>
  <c r="BZ111" i="7" s="1"/>
  <c r="AS114" i="7"/>
  <c r="AR123" i="7"/>
  <c r="AQ167" i="4"/>
  <c r="AQ180" i="4"/>
  <c r="AQ182" i="4"/>
  <c r="AQ184" i="4" s="1"/>
  <c r="AS114" i="4"/>
  <c r="AU111" i="4"/>
  <c r="AX111" i="4" s="1"/>
  <c r="BA111" i="4" s="1"/>
  <c r="BD111" i="4" s="1"/>
  <c r="BG111" i="4" s="1"/>
  <c r="BJ111" i="4" s="1"/>
  <c r="BM111" i="4" s="1"/>
  <c r="BP111" i="4" s="1"/>
  <c r="BS111" i="4" s="1"/>
  <c r="BV111" i="4" s="1"/>
  <c r="BY111" i="4" s="1"/>
  <c r="AR125" i="4"/>
  <c r="AR121" i="4"/>
  <c r="AT111" i="4"/>
  <c r="AW111" i="4" s="1"/>
  <c r="AZ111" i="4" s="1"/>
  <c r="BC111" i="4" s="1"/>
  <c r="BF111" i="4" s="1"/>
  <c r="BI111" i="4" s="1"/>
  <c r="BL111" i="4" s="1"/>
  <c r="BO111" i="4" s="1"/>
  <c r="BR111" i="4" s="1"/>
  <c r="BU111" i="4" s="1"/>
  <c r="BX111" i="4" s="1"/>
  <c r="CA111" i="4" s="1"/>
  <c r="AS111" i="4"/>
  <c r="AV111" i="4" s="1"/>
  <c r="AY111" i="4" s="1"/>
  <c r="BB111" i="4" s="1"/>
  <c r="BE111" i="4" s="1"/>
  <c r="BH111" i="4" s="1"/>
  <c r="BK111" i="4" s="1"/>
  <c r="BN111" i="4" s="1"/>
  <c r="BQ111" i="4" s="1"/>
  <c r="BT111" i="4" s="1"/>
  <c r="BW111" i="4" s="1"/>
  <c r="BZ111" i="4" s="1"/>
  <c r="AR123" i="4"/>
  <c r="AS116" i="7"/>
  <c r="BD113" i="7"/>
  <c r="BP113" i="7" s="1"/>
  <c r="AV113" i="7"/>
  <c r="BH113" i="7" s="1"/>
  <c r="BT113" i="7" s="1"/>
  <c r="BC113" i="7"/>
  <c r="BO113" i="7" s="1"/>
  <c r="CA113" i="7" s="1"/>
  <c r="AU113" i="7"/>
  <c r="BG113" i="7" s="1"/>
  <c r="BS113" i="7" s="1"/>
  <c r="BB113" i="7"/>
  <c r="BN113" i="7" s="1"/>
  <c r="BZ113" i="7" s="1"/>
  <c r="AT113" i="7"/>
  <c r="BF113" i="7" s="1"/>
  <c r="BR113" i="7" s="1"/>
  <c r="BA113" i="7"/>
  <c r="BM113" i="7" s="1"/>
  <c r="BY113" i="7" s="1"/>
  <c r="AS113" i="7"/>
  <c r="BE113" i="7" s="1"/>
  <c r="BQ113" i="7" s="1"/>
  <c r="AZ113" i="7"/>
  <c r="BL113" i="7" s="1"/>
  <c r="BX113" i="7" s="1"/>
  <c r="AY113" i="7"/>
  <c r="BK113" i="7" s="1"/>
  <c r="BW113" i="7" s="1"/>
  <c r="AX113" i="7"/>
  <c r="BJ113" i="7" s="1"/>
  <c r="BV113" i="7" s="1"/>
  <c r="AW113" i="7"/>
  <c r="BI113" i="7" s="1"/>
  <c r="BU113" i="7" s="1"/>
  <c r="AR119" i="7"/>
  <c r="AR176" i="7" s="1"/>
  <c r="AV115" i="7"/>
  <c r="BB115" i="7" s="1"/>
  <c r="BH115" i="7" s="1"/>
  <c r="BN115" i="7" s="1"/>
  <c r="BT115" i="7" s="1"/>
  <c r="BZ115" i="7" s="1"/>
  <c r="AU115" i="7"/>
  <c r="BA115" i="7" s="1"/>
  <c r="BG115" i="7" s="1"/>
  <c r="BM115" i="7" s="1"/>
  <c r="BS115" i="7" s="1"/>
  <c r="BY115" i="7" s="1"/>
  <c r="AT115" i="7"/>
  <c r="AZ115" i="7" s="1"/>
  <c r="BF115" i="7" s="1"/>
  <c r="BL115" i="7" s="1"/>
  <c r="BR115" i="7" s="1"/>
  <c r="BX115" i="7" s="1"/>
  <c r="AW115" i="7"/>
  <c r="BC115" i="7" s="1"/>
  <c r="BI115" i="7" s="1"/>
  <c r="BO115" i="7" s="1"/>
  <c r="BU115" i="7" s="1"/>
  <c r="CA115" i="7" s="1"/>
  <c r="AY115" i="7"/>
  <c r="BE115" i="7" s="1"/>
  <c r="BK115" i="7" s="1"/>
  <c r="BQ115" i="7" s="1"/>
  <c r="BW115" i="7" s="1"/>
  <c r="AX115" i="7"/>
  <c r="BD115" i="7" s="1"/>
  <c r="BJ115" i="7" s="1"/>
  <c r="BP115" i="7" s="1"/>
  <c r="BV115" i="7" s="1"/>
  <c r="CB115" i="7" s="1"/>
  <c r="AQ178" i="4"/>
  <c r="AQ174" i="4"/>
  <c r="AQ175" i="4"/>
  <c r="AT112" i="4"/>
  <c r="AZ112" i="4" s="1"/>
  <c r="BF112" i="4" s="1"/>
  <c r="BL112" i="4" s="1"/>
  <c r="BR112" i="4" s="1"/>
  <c r="BX112" i="4" s="1"/>
  <c r="AS112" i="4"/>
  <c r="AY112" i="4" s="1"/>
  <c r="BE112" i="4" s="1"/>
  <c r="BK112" i="4" s="1"/>
  <c r="BQ112" i="4" s="1"/>
  <c r="BW112" i="4" s="1"/>
  <c r="AW112" i="4"/>
  <c r="BC112" i="4" s="1"/>
  <c r="BI112" i="4" s="1"/>
  <c r="BO112" i="4" s="1"/>
  <c r="BU112" i="4" s="1"/>
  <c r="CA112" i="4" s="1"/>
  <c r="AV112" i="4"/>
  <c r="BB112" i="4" s="1"/>
  <c r="BH112" i="4" s="1"/>
  <c r="BN112" i="4" s="1"/>
  <c r="BT112" i="4" s="1"/>
  <c r="BZ112" i="4" s="1"/>
  <c r="AU112" i="4"/>
  <c r="BA112" i="4" s="1"/>
  <c r="BG112" i="4" s="1"/>
  <c r="BM112" i="4" s="1"/>
  <c r="BS112" i="4" s="1"/>
  <c r="BY112" i="4" s="1"/>
  <c r="AS115" i="4"/>
  <c r="AX112" i="4"/>
  <c r="BD112" i="4" s="1"/>
  <c r="BJ112" i="4" s="1"/>
  <c r="BP112" i="4" s="1"/>
  <c r="BV112" i="4" s="1"/>
  <c r="AP166" i="4"/>
  <c r="AP162" i="4"/>
  <c r="AP128" i="4" s="1"/>
  <c r="AP186" i="4" s="1"/>
  <c r="AP163" i="4"/>
  <c r="AQ175" i="7"/>
  <c r="AQ178" i="7"/>
  <c r="AQ174" i="7"/>
  <c r="AP166" i="7"/>
  <c r="AP163" i="7"/>
  <c r="AP162" i="7"/>
  <c r="AP128" i="7" s="1"/>
  <c r="AP186" i="7" s="1"/>
  <c r="AQ180" i="7"/>
  <c r="AQ167" i="7"/>
  <c r="AQ184" i="7"/>
  <c r="AO128" i="7"/>
  <c r="AO186" i="7" s="1"/>
  <c r="AI203" i="14" l="1"/>
  <c r="AI209" i="14"/>
  <c r="AI136" i="14"/>
  <c r="AI207" i="14"/>
  <c r="AJ134" i="14"/>
  <c r="AM163" i="14"/>
  <c r="AK190" i="14"/>
  <c r="AK191" i="14"/>
  <c r="AJ138" i="14"/>
  <c r="AJ136" i="14" s="1"/>
  <c r="AM85" i="14"/>
  <c r="AM132" i="14" s="1"/>
  <c r="B10" i="15" s="1"/>
  <c r="AL127" i="14"/>
  <c r="AQ166" i="7"/>
  <c r="AQ163" i="7"/>
  <c r="AQ162" i="7"/>
  <c r="AQ128" i="7" s="1"/>
  <c r="AQ186" i="7" s="1"/>
  <c r="AR178" i="4"/>
  <c r="AR174" i="4"/>
  <c r="AR175" i="4"/>
  <c r="BB116" i="4"/>
  <c r="BN116" i="4" s="1"/>
  <c r="BZ116" i="4" s="1"/>
  <c r="AT116" i="4"/>
  <c r="BF116" i="4" s="1"/>
  <c r="BR116" i="4" s="1"/>
  <c r="BA116" i="4"/>
  <c r="BM116" i="4" s="1"/>
  <c r="BY116" i="4" s="1"/>
  <c r="AZ116" i="4"/>
  <c r="BL116" i="4" s="1"/>
  <c r="BX116" i="4" s="1"/>
  <c r="AY116" i="4"/>
  <c r="BK116" i="4" s="1"/>
  <c r="BW116" i="4" s="1"/>
  <c r="AW116" i="4"/>
  <c r="BI116" i="4" s="1"/>
  <c r="BU116" i="4" s="1"/>
  <c r="AV116" i="4"/>
  <c r="BH116" i="4" s="1"/>
  <c r="BT116" i="4" s="1"/>
  <c r="AU116" i="4"/>
  <c r="BG116" i="4" s="1"/>
  <c r="BS116" i="4" s="1"/>
  <c r="BD116" i="4"/>
  <c r="BP116" i="4" s="1"/>
  <c r="CB116" i="4" s="1"/>
  <c r="BE116" i="4"/>
  <c r="BQ116" i="4" s="1"/>
  <c r="AX116" i="4"/>
  <c r="BJ116" i="4" s="1"/>
  <c r="BV116" i="4" s="1"/>
  <c r="BC116" i="4"/>
  <c r="BO116" i="4" s="1"/>
  <c r="CA116" i="4" s="1"/>
  <c r="AS119" i="4"/>
  <c r="AS176" i="4" s="1"/>
  <c r="AT114" i="4"/>
  <c r="AW114" i="4" s="1"/>
  <c r="AZ114" i="4" s="1"/>
  <c r="BC114" i="4" s="1"/>
  <c r="BF114" i="4" s="1"/>
  <c r="BI114" i="4" s="1"/>
  <c r="BL114" i="4" s="1"/>
  <c r="BO114" i="4" s="1"/>
  <c r="BR114" i="4" s="1"/>
  <c r="BU114" i="4" s="1"/>
  <c r="BX114" i="4" s="1"/>
  <c r="CA114" i="4" s="1"/>
  <c r="AV114" i="4"/>
  <c r="AY114" i="4" s="1"/>
  <c r="BB114" i="4" s="1"/>
  <c r="BE114" i="4" s="1"/>
  <c r="BH114" i="4" s="1"/>
  <c r="BK114" i="4" s="1"/>
  <c r="BN114" i="4" s="1"/>
  <c r="BQ114" i="4" s="1"/>
  <c r="BT114" i="4" s="1"/>
  <c r="BW114" i="4" s="1"/>
  <c r="BZ114" i="4" s="1"/>
  <c r="AS125" i="4"/>
  <c r="AU114" i="4"/>
  <c r="AX114" i="4" s="1"/>
  <c r="BA114" i="4" s="1"/>
  <c r="BD114" i="4" s="1"/>
  <c r="BG114" i="4" s="1"/>
  <c r="BJ114" i="4" s="1"/>
  <c r="BM114" i="4" s="1"/>
  <c r="BP114" i="4" s="1"/>
  <c r="BS114" i="4" s="1"/>
  <c r="BV114" i="4" s="1"/>
  <c r="BY114" i="4" s="1"/>
  <c r="CB114" i="4" s="1"/>
  <c r="AS121" i="4"/>
  <c r="AS123" i="4"/>
  <c r="AR178" i="7"/>
  <c r="AR174" i="7"/>
  <c r="AR175" i="7"/>
  <c r="AQ166" i="4"/>
  <c r="AQ162" i="4"/>
  <c r="AQ163" i="4"/>
  <c r="AX115" i="4"/>
  <c r="BD115" i="4" s="1"/>
  <c r="BJ115" i="4" s="1"/>
  <c r="BP115" i="4" s="1"/>
  <c r="BV115" i="4" s="1"/>
  <c r="CB115" i="4" s="1"/>
  <c r="AW115" i="4"/>
  <c r="BC115" i="4" s="1"/>
  <c r="BI115" i="4" s="1"/>
  <c r="BO115" i="4" s="1"/>
  <c r="BU115" i="4" s="1"/>
  <c r="CA115" i="4" s="1"/>
  <c r="AV115" i="4"/>
  <c r="BB115" i="4" s="1"/>
  <c r="BH115" i="4" s="1"/>
  <c r="BN115" i="4" s="1"/>
  <c r="BT115" i="4" s="1"/>
  <c r="BZ115" i="4" s="1"/>
  <c r="AU115" i="4"/>
  <c r="BA115" i="4" s="1"/>
  <c r="BG115" i="4" s="1"/>
  <c r="BM115" i="4" s="1"/>
  <c r="BS115" i="4" s="1"/>
  <c r="BY115" i="4" s="1"/>
  <c r="AY115" i="4"/>
  <c r="BE115" i="4" s="1"/>
  <c r="BK115" i="4" s="1"/>
  <c r="BQ115" i="4" s="1"/>
  <c r="BW115" i="4" s="1"/>
  <c r="AT115" i="4"/>
  <c r="AZ115" i="4" s="1"/>
  <c r="BF115" i="4" s="1"/>
  <c r="BL115" i="4" s="1"/>
  <c r="BR115" i="4" s="1"/>
  <c r="BX115" i="4" s="1"/>
  <c r="AZ116" i="7"/>
  <c r="BL116" i="7" s="1"/>
  <c r="BX116" i="7" s="1"/>
  <c r="BB116" i="7"/>
  <c r="BN116" i="7" s="1"/>
  <c r="BZ116" i="7" s="1"/>
  <c r="BA116" i="7"/>
  <c r="BM116" i="7" s="1"/>
  <c r="BY116" i="7" s="1"/>
  <c r="AY116" i="7"/>
  <c r="BK116" i="7" s="1"/>
  <c r="BW116" i="7" s="1"/>
  <c r="AX116" i="7"/>
  <c r="BJ116" i="7" s="1"/>
  <c r="BV116" i="7" s="1"/>
  <c r="AT116" i="7"/>
  <c r="BF116" i="7" s="1"/>
  <c r="BR116" i="7" s="1"/>
  <c r="BE116" i="7"/>
  <c r="BQ116" i="7" s="1"/>
  <c r="BD116" i="7"/>
  <c r="BP116" i="7" s="1"/>
  <c r="CB116" i="7" s="1"/>
  <c r="BC116" i="7"/>
  <c r="BO116" i="7" s="1"/>
  <c r="CA116" i="7" s="1"/>
  <c r="AW116" i="7"/>
  <c r="BI116" i="7" s="1"/>
  <c r="BU116" i="7" s="1"/>
  <c r="AV116" i="7"/>
  <c r="BH116" i="7" s="1"/>
  <c r="BT116" i="7" s="1"/>
  <c r="AU116" i="7"/>
  <c r="BG116" i="7" s="1"/>
  <c r="BS116" i="7" s="1"/>
  <c r="AS119" i="7"/>
  <c r="AS176" i="7" s="1"/>
  <c r="AR167" i="4"/>
  <c r="AR182" i="4"/>
  <c r="AR184" i="4" s="1"/>
  <c r="AR180" i="4"/>
  <c r="AS121" i="7"/>
  <c r="AV114" i="7"/>
  <c r="AY114" i="7" s="1"/>
  <c r="BB114" i="7" s="1"/>
  <c r="BE114" i="7" s="1"/>
  <c r="BH114" i="7" s="1"/>
  <c r="BK114" i="7" s="1"/>
  <c r="BN114" i="7" s="1"/>
  <c r="BQ114" i="7" s="1"/>
  <c r="BT114" i="7" s="1"/>
  <c r="BW114" i="7" s="1"/>
  <c r="BZ114" i="7" s="1"/>
  <c r="AU114" i="7"/>
  <c r="AX114" i="7" s="1"/>
  <c r="BA114" i="7" s="1"/>
  <c r="BD114" i="7" s="1"/>
  <c r="BG114" i="7" s="1"/>
  <c r="BJ114" i="7" s="1"/>
  <c r="BM114" i="7" s="1"/>
  <c r="BP114" i="7" s="1"/>
  <c r="BS114" i="7" s="1"/>
  <c r="BV114" i="7" s="1"/>
  <c r="BY114" i="7" s="1"/>
  <c r="CB114" i="7" s="1"/>
  <c r="AS125" i="7"/>
  <c r="AT114" i="7"/>
  <c r="AW114" i="7" s="1"/>
  <c r="AZ114" i="7" s="1"/>
  <c r="BC114" i="7" s="1"/>
  <c r="BF114" i="7" s="1"/>
  <c r="BI114" i="7" s="1"/>
  <c r="BL114" i="7" s="1"/>
  <c r="BO114" i="7" s="1"/>
  <c r="BR114" i="7" s="1"/>
  <c r="BU114" i="7" s="1"/>
  <c r="BX114" i="7" s="1"/>
  <c r="CA114" i="7" s="1"/>
  <c r="AS123" i="7"/>
  <c r="AR167" i="7"/>
  <c r="AR184" i="7"/>
  <c r="AR180" i="7"/>
  <c r="AK134" i="14" l="1"/>
  <c r="B18" i="15"/>
  <c r="AJ205" i="14"/>
  <c r="AJ203" i="14"/>
  <c r="AJ207" i="14"/>
  <c r="AJ209" i="14"/>
  <c r="AK138" i="14"/>
  <c r="AK136" i="14" s="1"/>
  <c r="AM195" i="14"/>
  <c r="AM197" i="14"/>
  <c r="AM196" i="14"/>
  <c r="AL191" i="14"/>
  <c r="AL190" i="14"/>
  <c r="AN85" i="14"/>
  <c r="AO85" i="14" s="1"/>
  <c r="AP85" i="14" s="1"/>
  <c r="AQ85" i="14" s="1"/>
  <c r="AR85" i="14" s="1"/>
  <c r="AS85" i="14" s="1"/>
  <c r="AT85" i="14" s="1"/>
  <c r="AU85" i="14" s="1"/>
  <c r="AV85" i="14" s="1"/>
  <c r="AW85" i="14" s="1"/>
  <c r="AX85" i="14" s="1"/>
  <c r="AY85" i="14" s="1"/>
  <c r="AZ85" i="14" s="1"/>
  <c r="BA85" i="14" s="1"/>
  <c r="BB85" i="14" s="1"/>
  <c r="BC85" i="14" s="1"/>
  <c r="BD85" i="14" s="1"/>
  <c r="BE85" i="14" s="1"/>
  <c r="BF85" i="14" s="1"/>
  <c r="BG85" i="14" s="1"/>
  <c r="BH85" i="14" s="1"/>
  <c r="BI85" i="14" s="1"/>
  <c r="BJ85" i="14" s="1"/>
  <c r="AM127" i="14"/>
  <c r="AS175" i="7"/>
  <c r="AS178" i="7"/>
  <c r="AS174" i="7"/>
  <c r="AR166" i="7"/>
  <c r="AR163" i="7"/>
  <c r="AR162" i="7"/>
  <c r="AR166" i="4"/>
  <c r="AR162" i="4"/>
  <c r="AR163" i="4"/>
  <c r="AS182" i="4"/>
  <c r="AS184" i="4"/>
  <c r="AS167" i="4"/>
  <c r="AS180" i="4"/>
  <c r="AS180" i="7"/>
  <c r="AS167" i="7"/>
  <c r="AS184" i="7"/>
  <c r="AQ128" i="4"/>
  <c r="AQ186" i="4" s="1"/>
  <c r="AS178" i="4"/>
  <c r="AS174" i="4"/>
  <c r="AS175" i="4"/>
  <c r="B22" i="15" l="1"/>
  <c r="B26" i="15"/>
  <c r="B30" i="15" s="1"/>
  <c r="AL138" i="14"/>
  <c r="AL136" i="14" s="1"/>
  <c r="AL134" i="14"/>
  <c r="AK209" i="14"/>
  <c r="AK207" i="14"/>
  <c r="AK203" i="14"/>
  <c r="AK205" i="14"/>
  <c r="AM191" i="14"/>
  <c r="AM190" i="14"/>
  <c r="AR128" i="4"/>
  <c r="AR186" i="4" s="1"/>
  <c r="AS166" i="7"/>
  <c r="AS162" i="7"/>
  <c r="AS163" i="7"/>
  <c r="AS166" i="4"/>
  <c r="AS162" i="4"/>
  <c r="AS128" i="4" s="1"/>
  <c r="AS186" i="4" s="1"/>
  <c r="AS163" i="4"/>
  <c r="AR128" i="7"/>
  <c r="AR186" i="7" s="1"/>
  <c r="AL205" i="14" l="1"/>
  <c r="AL209" i="14"/>
  <c r="AL203" i="14"/>
  <c r="AL207" i="14"/>
  <c r="AM138" i="14"/>
  <c r="AM136" i="14" s="1"/>
  <c r="B34" i="15" s="1"/>
  <c r="AM134" i="14"/>
  <c r="AS128" i="7"/>
  <c r="AS186" i="7" s="1"/>
  <c r="AM209" i="14" l="1"/>
  <c r="AM205" i="14"/>
  <c r="AM203" i="14"/>
  <c r="AM207" i="14"/>
  <c r="D191" i="14"/>
  <c r="D190" i="14"/>
  <c r="D134" i="14" s="1"/>
  <c r="D138" i="14" l="1"/>
  <c r="D136" i="14" s="1"/>
  <c r="D203" i="14" l="1"/>
  <c r="D207" i="14"/>
  <c r="D205" i="14"/>
  <c r="D209" i="14"/>
</calcChain>
</file>

<file path=xl/sharedStrings.xml><?xml version="1.0" encoding="utf-8"?>
<sst xmlns="http://schemas.openxmlformats.org/spreadsheetml/2006/main" count="688" uniqueCount="193">
  <si>
    <t>churn rate</t>
  </si>
  <si>
    <t>Тариф</t>
  </si>
  <si>
    <t>Период</t>
  </si>
  <si>
    <t>Cash flow</t>
  </si>
  <si>
    <t>Средний чек</t>
  </si>
  <si>
    <t>a</t>
  </si>
  <si>
    <t>Бизнес</t>
  </si>
  <si>
    <t>3 месяца</t>
  </si>
  <si>
    <t>b</t>
  </si>
  <si>
    <t>полгода</t>
  </si>
  <si>
    <t>c</t>
  </si>
  <si>
    <t>год</t>
  </si>
  <si>
    <t>Месяц</t>
  </si>
  <si>
    <t>ИТОГО:</t>
  </si>
  <si>
    <t>Доля</t>
  </si>
  <si>
    <t>Старт</t>
  </si>
  <si>
    <t>квартал</t>
  </si>
  <si>
    <t>Премиум</t>
  </si>
  <si>
    <t>Количество клиентов:</t>
  </si>
  <si>
    <t>в т.ч. новых:</t>
  </si>
  <si>
    <t>ЗАТРАТЫ:</t>
  </si>
  <si>
    <t>в т.ч. постоянная часть:</t>
  </si>
  <si>
    <t>Аренда офиса</t>
  </si>
  <si>
    <t>Хоз обеспечение офиса (вода, интернет, уборка и тд)</t>
  </si>
  <si>
    <t>Яндекс почта</t>
  </si>
  <si>
    <t>CRM</t>
  </si>
  <si>
    <t>Jivo</t>
  </si>
  <si>
    <t>CTO</t>
  </si>
  <si>
    <t>Team lead back</t>
  </si>
  <si>
    <t>Team lead front</t>
  </si>
  <si>
    <t>senior back</t>
  </si>
  <si>
    <t>senior front</t>
  </si>
  <si>
    <t>senior devops</t>
  </si>
  <si>
    <t>senior mobile dev</t>
  </si>
  <si>
    <t>бизнес аналитик</t>
  </si>
  <si>
    <t>техподдержка</t>
  </si>
  <si>
    <t>UI/UX дизайнер</t>
  </si>
  <si>
    <t>Юрист-делопроизводитель</t>
  </si>
  <si>
    <t>Юрист гражданского права</t>
  </si>
  <si>
    <t>Кадровый специалист/HR специалист</t>
  </si>
  <si>
    <t>Офис менеджер</t>
  </si>
  <si>
    <t>Менеджер по продажам</t>
  </si>
  <si>
    <t>Руководитель отдела продаж</t>
  </si>
  <si>
    <t>Маркетолог</t>
  </si>
  <si>
    <t xml:space="preserve"> </t>
  </si>
  <si>
    <t>Главный бухгалтер</t>
  </si>
  <si>
    <t>СEO</t>
  </si>
  <si>
    <t>COO</t>
  </si>
  <si>
    <t>Юрист (консалтинг)</t>
  </si>
  <si>
    <t>HR специалист (консалтинг)</t>
  </si>
  <si>
    <t>Страховые выплаты 30%</t>
  </si>
  <si>
    <t>в т.ч. переменная часть:</t>
  </si>
  <si>
    <t>Маркетолог (KPI и бонус)</t>
  </si>
  <si>
    <t>PR-специалист</t>
  </si>
  <si>
    <t>Менеджер по продажам (KPI и бонус)</t>
  </si>
  <si>
    <t>SMM-менеджер</t>
  </si>
  <si>
    <t>SEO-Продвижение сайта</t>
  </si>
  <si>
    <t>Выпуск и обслуживание УНЭП</t>
  </si>
  <si>
    <t>Телефония</t>
  </si>
  <si>
    <t>Яндекс CLOUD</t>
  </si>
  <si>
    <t>Firstvds (defbj)</t>
  </si>
  <si>
    <t>Маркетинговая кампания</t>
  </si>
  <si>
    <t>Эквайринг, 1,2-3%</t>
  </si>
  <si>
    <t>НДС 5%/7%/22%</t>
  </si>
  <si>
    <t>УСН 6%</t>
  </si>
  <si>
    <t>Итого:</t>
  </si>
  <si>
    <t>Затраты:</t>
  </si>
  <si>
    <t>Поступление денежных средств (cash flow) с учетом НДС 5%:</t>
  </si>
  <si>
    <t>в т.ч. от новых клиентов с учетом НДС 5%:</t>
  </si>
  <si>
    <t>НДФЛ 13%/15%/18%</t>
  </si>
  <si>
    <t>Прибыль с вычетом налога на прибыль 25%</t>
  </si>
  <si>
    <t>Страховые выплаты 7,6%</t>
  </si>
  <si>
    <t>Прибыль с вычетом налога на прибыль 5%</t>
  </si>
  <si>
    <t>Переменная</t>
  </si>
  <si>
    <t>Значение</t>
  </si>
  <si>
    <t>Комментарий</t>
  </si>
  <si>
    <t>CPM</t>
  </si>
  <si>
    <t>(1)</t>
  </si>
  <si>
    <t>Стоимость показа рекламы на 1000 человек</t>
  </si>
  <si>
    <t xml:space="preserve">CTR </t>
  </si>
  <si>
    <t xml:space="preserve">Конверсия в клики по рекламным объявлениям </t>
  </si>
  <si>
    <t>CPC</t>
  </si>
  <si>
    <t>(2)</t>
  </si>
  <si>
    <t>Стоимость 1 клика</t>
  </si>
  <si>
    <t>Регистрация в ЛК/Заявка на обратную связь</t>
  </si>
  <si>
    <t>CPL</t>
  </si>
  <si>
    <t>(3)</t>
  </si>
  <si>
    <t xml:space="preserve">Стоимость маркетингового лида </t>
  </si>
  <si>
    <t>Конверсия в покупку</t>
  </si>
  <si>
    <t>CR</t>
  </si>
  <si>
    <t>(4)</t>
  </si>
  <si>
    <t>Стоимость привлечения, учитывающая лишь расходы на рекламу</t>
  </si>
  <si>
    <t>Sales cost, % от выручки</t>
  </si>
  <si>
    <t>Комиссия продавцам (для упрощения можно примерно заложить также фиксированную часть)</t>
  </si>
  <si>
    <t>Оплата отдела маркетинга, % от выручки</t>
  </si>
  <si>
    <t>Для упрощение перевели фиксированную часть в переменную</t>
  </si>
  <si>
    <t>CAC</t>
  </si>
  <si>
    <t>(5)</t>
  </si>
  <si>
    <t>Стоимость привлечения клиента, учитывающая все релевантные расходы</t>
  </si>
  <si>
    <t xml:space="preserve">САС, % от выручки </t>
  </si>
  <si>
    <t>Удельный вес расходов на привлечение клиента в выручке</t>
  </si>
  <si>
    <t>Средний чек (размер сделки)</t>
  </si>
  <si>
    <t>За вычетом скидок, скидок кешбеков и/или комиссии банку за рассрочку, эквайринг</t>
  </si>
  <si>
    <t>Средня оплата (сумма в деньгах)</t>
  </si>
  <si>
    <t>Размер первой оплаты (актуально для сервисов, работающих по модели рассрочки/подписки)</t>
  </si>
  <si>
    <t>ROMI (выручка)</t>
  </si>
  <si>
    <t>Возврат на расходы на маркетинг и продажи (считается именно прирост) по сделке</t>
  </si>
  <si>
    <t>ROMI (деньги)</t>
  </si>
  <si>
    <t>Возврат на расходы на маркетинг и продажи (считается именно прирост) в первом учетном периоде</t>
  </si>
  <si>
    <t>Расходы на себестоимость услуги на 1 клиента</t>
  </si>
  <si>
    <t>От выручки (УНЭП, телефония)</t>
  </si>
  <si>
    <t>Другие операционные расходы на 1 клиента</t>
  </si>
  <si>
    <t>Фиксированные расходы, не зависящие от размера выручки</t>
  </si>
  <si>
    <t>Операционная прибыль с 1 клиента</t>
  </si>
  <si>
    <t xml:space="preserve">Финансовый результат с точки зрения юнит-экономики </t>
  </si>
  <si>
    <t>Рентабельность операционной прибыли</t>
  </si>
  <si>
    <t>Процент от выручки</t>
  </si>
  <si>
    <t>Денежный поток с 1 клиента (первый период)</t>
  </si>
  <si>
    <t>Сумма денег, получаемая от нового клиента в первом учетном периоде</t>
  </si>
  <si>
    <t>Маржа денежного потока с 1 клиента</t>
  </si>
  <si>
    <t>churn rate, год</t>
  </si>
  <si>
    <t>величина оттока клиентов в год</t>
  </si>
  <si>
    <t>churn rate, квартал</t>
  </si>
  <si>
    <t>величина оттока клиентов в квартал</t>
  </si>
  <si>
    <t>churn rate, полгода</t>
  </si>
  <si>
    <t>величина оттока клиентов за полгода</t>
  </si>
  <si>
    <t>LTV (год), руб.</t>
  </si>
  <si>
    <t>пожизненная ценность клиента по годовой подписке</t>
  </si>
  <si>
    <t>LTV (квартал), руб.</t>
  </si>
  <si>
    <t>пожизненная ценность клиента по квартальной подписке</t>
  </si>
  <si>
    <t>LTV (полгода), руб.</t>
  </si>
  <si>
    <t>пожизненная ценность клиента по полугодичной подписке</t>
  </si>
  <si>
    <t>LTV (год), лет</t>
  </si>
  <si>
    <t>LTV (квартал), лет</t>
  </si>
  <si>
    <t>LTV (полгода), лет</t>
  </si>
  <si>
    <t>LTV/CAC, год</t>
  </si>
  <si>
    <t xml:space="preserve">показатель рентабельности клиента </t>
  </si>
  <si>
    <t>LTV/CAC, квартал</t>
  </si>
  <si>
    <t>LTV/CAC, полгода</t>
  </si>
  <si>
    <t>(6)</t>
  </si>
  <si>
    <t>От выручки (УНЭП, CRM, телефония)</t>
  </si>
  <si>
    <t>Денежный поток с 1 клиента (второй период)</t>
  </si>
  <si>
    <t>Исходная структура:</t>
  </si>
  <si>
    <t>Оснватель А</t>
  </si>
  <si>
    <t>Основатель В</t>
  </si>
  <si>
    <t>Команда</t>
  </si>
  <si>
    <t>Pre-seed инвестор после сделки 10%</t>
  </si>
  <si>
    <t xml:space="preserve">Cap Table после Seed </t>
  </si>
  <si>
    <t>Новая доля = X% × (1 – доля новых акций)</t>
  </si>
  <si>
    <t>Инвестор 1</t>
  </si>
  <si>
    <t>Маркетинг</t>
  </si>
  <si>
    <t xml:space="preserve">Динамика изменения количества клиентов </t>
  </si>
  <si>
    <t>Количество клиентов</t>
  </si>
  <si>
    <t>В т.ч. новых</t>
  </si>
  <si>
    <t>Средний чек в год</t>
  </si>
  <si>
    <t>Поступление д.с. (cash flow)</t>
  </si>
  <si>
    <t>Продукт</t>
  </si>
  <si>
    <t>Маркетолог (KPI бонус)</t>
  </si>
  <si>
    <t>Персонал</t>
  </si>
  <si>
    <t>HR специалист</t>
  </si>
  <si>
    <t>РОП (KPI и бонус)</t>
  </si>
  <si>
    <t>МП (KPI и бонус)</t>
  </si>
  <si>
    <t>Операционные</t>
  </si>
  <si>
    <t>Хоз обеспечение офиса</t>
  </si>
  <si>
    <t>УНЭП</t>
  </si>
  <si>
    <t>УСН, 6%</t>
  </si>
  <si>
    <t>НДС, 5%/7%/22%</t>
  </si>
  <si>
    <t>Страховый взносы, 15%/7,6%</t>
  </si>
  <si>
    <t>CRM (Битрикс24)</t>
  </si>
  <si>
    <t>Количество клиентов в первый месяц</t>
  </si>
  <si>
    <t>Распределение по долям, %</t>
  </si>
  <si>
    <t>Главный бухгалтер/Сервис</t>
  </si>
  <si>
    <t>Онлайнбухгалтерия</t>
  </si>
  <si>
    <t>Директолог</t>
  </si>
  <si>
    <t>EBITDA</t>
  </si>
  <si>
    <t>Метод венчурного капитала (VC Method)</t>
  </si>
  <si>
    <t>Консервативный сценарий: 3хARR</t>
  </si>
  <si>
    <t>Ставка дисконтирования для startup применяется от 70% и выше</t>
  </si>
  <si>
    <t>Определение ставки дисконтирования</t>
  </si>
  <si>
    <t>Предполагаем выхд инвестора через 3 года</t>
  </si>
  <si>
    <t>Расчет стоимости до инвестиций (Pre-money), руб.</t>
  </si>
  <si>
    <t>Размер инвистиций, руб.</t>
  </si>
  <si>
    <t>Определение доли инвестора, %</t>
  </si>
  <si>
    <t>Расчет стоимости startup после инвестиций (Post-money), руб.</t>
  </si>
  <si>
    <t>Отношение суммы инвестиций к Post-money</t>
  </si>
  <si>
    <t>Определение кратности вложений инвестора</t>
  </si>
  <si>
    <t>Определение размера суммы дивидендов инвестора до момента выхода, руб.</t>
  </si>
  <si>
    <t>Прибыль</t>
  </si>
  <si>
    <t>Прогнозное значение в соответствии с фин. моделью</t>
  </si>
  <si>
    <t>Страховый взносы, 30%/15%/7,6%</t>
  </si>
  <si>
    <t>Прогноз стоимости компании (Terminal Value) через 3 года, руб.</t>
  </si>
  <si>
    <t>Pre-money минус сумму инвестиций</t>
  </si>
  <si>
    <t>ИИ claude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</si>
</sst>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.0"/>
    <numFmt numFmtId="166" formatCode="#,##0.0"/>
  </numFmts>
  <fonts count="22" x14ac:knownFonts="1">
    <font>
      <sz val="10"/>
      <color rgb="FF000000"/>
      <name val="Arial"/>
      <scheme val="minor"/>
    </font>
    <font>
      <sz val="10"/>
      <color theme="1"/>
      <name val="Arial"/>
    </font>
    <font>
      <sz val="10"/>
      <color rgb="FF000000"/>
      <name val="Arial"/>
    </font>
    <font>
      <sz val="10"/>
      <color theme="1"/>
      <name val="Arial"/>
      <scheme val="minor"/>
    </font>
    <font>
      <b/>
      <sz val="10"/>
      <color rgb="FF000000"/>
      <name val="Arial"/>
    </font>
    <font>
      <sz val="10"/>
      <color theme="1"/>
      <name val="Arial"/>
    </font>
    <font>
      <b/>
      <sz val="10"/>
      <color theme="1"/>
      <name val="Arial"/>
      <scheme val="minor"/>
    </font>
    <font>
      <b/>
      <i/>
      <sz val="10"/>
      <color theme="1"/>
      <name val="Arial"/>
      <scheme val="minor"/>
    </font>
    <font>
      <sz val="11"/>
      <color theme="1"/>
      <name val="Calibri"/>
    </font>
    <font>
      <sz val="10"/>
      <color rgb="FF1155CC"/>
      <name val="Arial"/>
      <scheme val="minor"/>
    </font>
    <font>
      <sz val="10"/>
      <color rgb="FF000000"/>
      <name val="Arial"/>
      <scheme val="minor"/>
    </font>
    <font>
      <i/>
      <sz val="10"/>
      <color theme="1"/>
      <name val="Arial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  <scheme val="minor"/>
    </font>
    <font>
      <b/>
      <sz val="10"/>
      <color rgb="FF000000"/>
      <name val="Arial"/>
      <family val="2"/>
      <charset val="204"/>
      <scheme val="minor"/>
    </font>
    <font>
      <sz val="10"/>
      <color theme="1"/>
      <name val="Arial"/>
      <family val="2"/>
      <charset val="204"/>
      <scheme val="minor"/>
    </font>
    <font>
      <b/>
      <i/>
      <u/>
      <sz val="10"/>
      <color rgb="FF000000"/>
      <name val="Arial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18"/>
      <color theme="1"/>
      <name val="Arial"/>
      <family val="2"/>
      <charset val="204"/>
    </font>
    <font>
      <b/>
      <i/>
      <sz val="10"/>
      <color rgb="FF000000"/>
      <name val="Arial"/>
      <family val="2"/>
      <charset val="204"/>
      <scheme val="minor"/>
    </font>
    <font>
      <sz val="10"/>
      <color rgb="FF0A0A0A"/>
      <name val="Arial"/>
      <family val="2"/>
      <charset val="204"/>
      <scheme val="minor"/>
    </font>
    <font>
      <b/>
      <sz val="10"/>
      <color rgb="FF0A0A0A"/>
      <name val="Arial"/>
      <family val="2"/>
      <charset val="204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EAD1DC"/>
        <bgColor rgb="FFEAD1DC"/>
      </patternFill>
    </fill>
    <fill>
      <patternFill patternType="solid">
        <fgColor rgb="FFD9D9D9"/>
        <bgColor rgb="FFD9D9D9"/>
      </patternFill>
    </fill>
    <fill>
      <patternFill patternType="solid">
        <fgColor rgb="FFD2F1DA"/>
        <bgColor rgb="FFD2F1DA"/>
      </patternFill>
    </fill>
    <fill>
      <patternFill patternType="solid">
        <fgColor rgb="FFB3CEFA"/>
        <bgColor rgb="FFB3CEFA"/>
      </patternFill>
    </fill>
    <fill>
      <patternFill patternType="solid">
        <fgColor rgb="FFD9E6FC"/>
        <bgColor rgb="FFD9E6FC"/>
      </patternFill>
    </fill>
    <fill>
      <patternFill patternType="solid">
        <fgColor rgb="FFCFE2F3"/>
        <bgColor rgb="FFCFE2F3"/>
      </patternFill>
    </fill>
    <fill>
      <patternFill patternType="solid">
        <fgColor rgb="FFFCE5CD"/>
        <bgColor rgb="FFFCE5CD"/>
      </patternFill>
    </fill>
    <fill>
      <patternFill patternType="solid">
        <fgColor rgb="FFD9EAD3"/>
        <bgColor rgb="FFD9EAD3"/>
      </patternFill>
    </fill>
    <fill>
      <patternFill patternType="solid">
        <fgColor rgb="FFB7B7B7"/>
        <bgColor rgb="FFB7B7B7"/>
      </patternFill>
    </fill>
    <fill>
      <patternFill patternType="solid">
        <fgColor rgb="FFCCCCCC"/>
        <bgColor rgb="FFCCCCCC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31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143">
    <xf numFmtId="0" fontId="0" fillId="0" borderId="0" xfId="0"/>
    <xf numFmtId="0" fontId="1" fillId="2" borderId="1" xfId="0" applyFont="1" applyFill="1" applyBorder="1"/>
    <xf numFmtId="9" fontId="1" fillId="2" borderId="1" xfId="0" applyNumberFormat="1" applyFont="1" applyFill="1" applyBorder="1"/>
    <xf numFmtId="9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right"/>
    </xf>
    <xf numFmtId="1" fontId="1" fillId="0" borderId="0" xfId="0" applyNumberFormat="1" applyFont="1"/>
    <xf numFmtId="1" fontId="2" fillId="0" borderId="0" xfId="0" applyNumberFormat="1" applyFont="1"/>
    <xf numFmtId="0" fontId="3" fillId="0" borderId="0" xfId="0" applyFont="1"/>
    <xf numFmtId="0" fontId="4" fillId="0" borderId="0" xfId="0" applyFont="1" applyAlignment="1">
      <alignment horizontal="right"/>
    </xf>
    <xf numFmtId="0" fontId="1" fillId="3" borderId="2" xfId="0" applyFont="1" applyFill="1" applyBorder="1"/>
    <xf numFmtId="0" fontId="1" fillId="3" borderId="3" xfId="0" applyFont="1" applyFill="1" applyBorder="1"/>
    <xf numFmtId="0" fontId="1" fillId="3" borderId="4" xfId="0" applyFont="1" applyFill="1" applyBorder="1"/>
    <xf numFmtId="0" fontId="1" fillId="4" borderId="2" xfId="0" applyFont="1" applyFill="1" applyBorder="1"/>
    <xf numFmtId="0" fontId="1" fillId="4" borderId="3" xfId="0" applyFont="1" applyFill="1" applyBorder="1"/>
    <xf numFmtId="0" fontId="1" fillId="4" borderId="4" xfId="0" applyFont="1" applyFill="1" applyBorder="1"/>
    <xf numFmtId="1" fontId="1" fillId="5" borderId="5" xfId="0" applyNumberFormat="1" applyFont="1" applyFill="1" applyBorder="1"/>
    <xf numFmtId="1" fontId="1" fillId="6" borderId="1" xfId="0" applyNumberFormat="1" applyFont="1" applyFill="1" applyBorder="1"/>
    <xf numFmtId="1" fontId="1" fillId="6" borderId="6" xfId="0" applyNumberFormat="1" applyFont="1" applyFill="1" applyBorder="1"/>
    <xf numFmtId="1" fontId="1" fillId="4" borderId="5" xfId="0" applyNumberFormat="1" applyFont="1" applyFill="1" applyBorder="1"/>
    <xf numFmtId="1" fontId="1" fillId="4" borderId="1" xfId="0" applyNumberFormat="1" applyFont="1" applyFill="1" applyBorder="1"/>
    <xf numFmtId="1" fontId="2" fillId="4" borderId="6" xfId="0" applyNumberFormat="1" applyFont="1" applyFill="1" applyBorder="1"/>
    <xf numFmtId="1" fontId="1" fillId="5" borderId="7" xfId="0" applyNumberFormat="1" applyFont="1" applyFill="1" applyBorder="1"/>
    <xf numFmtId="1" fontId="1" fillId="6" borderId="8" xfId="0" applyNumberFormat="1" applyFont="1" applyFill="1" applyBorder="1"/>
    <xf numFmtId="1" fontId="1" fillId="6" borderId="9" xfId="0" applyNumberFormat="1" applyFont="1" applyFill="1" applyBorder="1"/>
    <xf numFmtId="1" fontId="1" fillId="4" borderId="7" xfId="0" applyNumberFormat="1" applyFont="1" applyFill="1" applyBorder="1"/>
    <xf numFmtId="1" fontId="1" fillId="4" borderId="8" xfId="0" applyNumberFormat="1" applyFont="1" applyFill="1" applyBorder="1"/>
    <xf numFmtId="1" fontId="2" fillId="4" borderId="9" xfId="0" applyNumberFormat="1" applyFont="1" applyFill="1" applyBorder="1"/>
    <xf numFmtId="1" fontId="1" fillId="0" borderId="10" xfId="0" applyNumberFormat="1" applyFont="1" applyBorder="1"/>
    <xf numFmtId="1" fontId="1" fillId="6" borderId="5" xfId="0" applyNumberFormat="1" applyFont="1" applyFill="1" applyBorder="1"/>
    <xf numFmtId="1" fontId="1" fillId="6" borderId="7" xfId="0" applyNumberFormat="1" applyFont="1" applyFill="1" applyBorder="1"/>
    <xf numFmtId="1" fontId="2" fillId="4" borderId="5" xfId="0" applyNumberFormat="1" applyFont="1" applyFill="1" applyBorder="1"/>
    <xf numFmtId="1" fontId="2" fillId="4" borderId="1" xfId="0" applyNumberFormat="1" applyFont="1" applyFill="1" applyBorder="1"/>
    <xf numFmtId="1" fontId="2" fillId="6" borderId="9" xfId="0" applyNumberFormat="1" applyFont="1" applyFill="1" applyBorder="1"/>
    <xf numFmtId="1" fontId="2" fillId="6" borderId="5" xfId="0" applyNumberFormat="1" applyFont="1" applyFill="1" applyBorder="1"/>
    <xf numFmtId="0" fontId="2" fillId="0" borderId="10" xfId="0" applyFont="1" applyBorder="1"/>
    <xf numFmtId="0" fontId="2" fillId="0" borderId="0" xfId="0" applyFont="1"/>
    <xf numFmtId="1" fontId="1" fillId="0" borderId="11" xfId="0" applyNumberFormat="1" applyFont="1" applyBorder="1"/>
    <xf numFmtId="1" fontId="2" fillId="6" borderId="6" xfId="0" applyNumberFormat="1" applyFont="1" applyFill="1" applyBorder="1"/>
    <xf numFmtId="1" fontId="2" fillId="6" borderId="1" xfId="0" applyNumberFormat="1" applyFont="1" applyFill="1" applyBorder="1"/>
    <xf numFmtId="0" fontId="2" fillId="0" borderId="12" xfId="0" applyFont="1" applyBorder="1"/>
    <xf numFmtId="0" fontId="2" fillId="4" borderId="1" xfId="0" applyFont="1" applyFill="1" applyBorder="1"/>
    <xf numFmtId="0" fontId="2" fillId="4" borderId="6" xfId="0" applyFont="1" applyFill="1" applyBorder="1"/>
    <xf numFmtId="1" fontId="1" fillId="4" borderId="6" xfId="0" applyNumberFormat="1" applyFont="1" applyFill="1" applyBorder="1"/>
    <xf numFmtId="1" fontId="1" fillId="4" borderId="9" xfId="0" applyNumberFormat="1" applyFont="1" applyFill="1" applyBorder="1"/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1" fontId="1" fillId="4" borderId="16" xfId="0" applyNumberFormat="1" applyFont="1" applyFill="1" applyBorder="1"/>
    <xf numFmtId="3" fontId="4" fillId="0" borderId="0" xfId="0" applyNumberFormat="1" applyFont="1"/>
    <xf numFmtId="0" fontId="1" fillId="2" borderId="17" xfId="0" applyFont="1" applyFill="1" applyBorder="1"/>
    <xf numFmtId="9" fontId="1" fillId="2" borderId="18" xfId="0" applyNumberFormat="1" applyFont="1" applyFill="1" applyBorder="1"/>
    <xf numFmtId="9" fontId="3" fillId="0" borderId="0" xfId="0" applyNumberFormat="1" applyFont="1"/>
    <xf numFmtId="0" fontId="1" fillId="3" borderId="0" xfId="0" applyFont="1" applyFill="1"/>
    <xf numFmtId="0" fontId="1" fillId="4" borderId="0" xfId="0" applyFont="1" applyFill="1"/>
    <xf numFmtId="0" fontId="1" fillId="7" borderId="0" xfId="0" applyFont="1" applyFill="1"/>
    <xf numFmtId="1" fontId="1" fillId="3" borderId="0" xfId="0" applyNumberFormat="1" applyFont="1" applyFill="1"/>
    <xf numFmtId="1" fontId="3" fillId="0" borderId="0" xfId="0" applyNumberFormat="1" applyFont="1"/>
    <xf numFmtId="1" fontId="5" fillId="0" borderId="0" xfId="0" applyNumberFormat="1" applyFont="1" applyAlignment="1">
      <alignment horizontal="right"/>
    </xf>
    <xf numFmtId="0" fontId="6" fillId="0" borderId="0" xfId="0" applyFont="1"/>
    <xf numFmtId="1" fontId="6" fillId="0" borderId="0" xfId="0" applyNumberFormat="1" applyFont="1"/>
    <xf numFmtId="0" fontId="7" fillId="0" borderId="0" xfId="0" applyFont="1"/>
    <xf numFmtId="3" fontId="6" fillId="0" borderId="0" xfId="0" applyNumberFormat="1" applyFont="1"/>
    <xf numFmtId="3" fontId="3" fillId="0" borderId="0" xfId="0" applyNumberFormat="1" applyFont="1"/>
    <xf numFmtId="0" fontId="8" fillId="0" borderId="0" xfId="0" applyFont="1"/>
    <xf numFmtId="3" fontId="8" fillId="0" borderId="0" xfId="0" applyNumberFormat="1" applyFont="1" applyAlignment="1">
      <alignment horizontal="right" wrapText="1"/>
    </xf>
    <xf numFmtId="3" fontId="3" fillId="0" borderId="0" xfId="0" applyNumberFormat="1" applyFont="1" applyAlignment="1">
      <alignment horizontal="right"/>
    </xf>
    <xf numFmtId="3" fontId="6" fillId="8" borderId="0" xfId="0" applyNumberFormat="1" applyFont="1" applyFill="1"/>
    <xf numFmtId="3" fontId="6" fillId="9" borderId="0" xfId="0" applyNumberFormat="1" applyFont="1" applyFill="1"/>
    <xf numFmtId="164" fontId="3" fillId="0" borderId="0" xfId="0" applyNumberFormat="1" applyFont="1"/>
    <xf numFmtId="0" fontId="6" fillId="0" borderId="19" xfId="0" applyFont="1" applyBorder="1"/>
    <xf numFmtId="0" fontId="3" fillId="0" borderId="20" xfId="0" applyFont="1" applyBorder="1"/>
    <xf numFmtId="0" fontId="3" fillId="0" borderId="22" xfId="0" applyFont="1" applyBorder="1"/>
    <xf numFmtId="0" fontId="3" fillId="0" borderId="23" xfId="0" applyFont="1" applyBorder="1"/>
    <xf numFmtId="0" fontId="6" fillId="0" borderId="22" xfId="0" applyFont="1" applyBorder="1"/>
    <xf numFmtId="1" fontId="1" fillId="10" borderId="18" xfId="0" applyNumberFormat="1" applyFont="1" applyFill="1" applyBorder="1"/>
    <xf numFmtId="1" fontId="1" fillId="4" borderId="0" xfId="0" applyNumberFormat="1" applyFont="1" applyFill="1"/>
    <xf numFmtId="1" fontId="3" fillId="4" borderId="0" xfId="0" applyNumberFormat="1" applyFont="1" applyFill="1"/>
    <xf numFmtId="1" fontId="3" fillId="6" borderId="0" xfId="0" applyNumberFormat="1" applyFont="1" applyFill="1"/>
    <xf numFmtId="1" fontId="5" fillId="3" borderId="0" xfId="0" applyNumberFormat="1" applyFont="1" applyFill="1" applyAlignment="1">
      <alignment horizontal="right"/>
    </xf>
    <xf numFmtId="1" fontId="5" fillId="4" borderId="0" xfId="0" applyNumberFormat="1" applyFont="1" applyFill="1" applyAlignment="1">
      <alignment horizontal="right"/>
    </xf>
    <xf numFmtId="1" fontId="5" fillId="6" borderId="0" xfId="0" applyNumberFormat="1" applyFont="1" applyFill="1" applyAlignment="1">
      <alignment horizontal="right"/>
    </xf>
    <xf numFmtId="1" fontId="5" fillId="11" borderId="0" xfId="0" applyNumberFormat="1" applyFont="1" applyFill="1" applyAlignment="1">
      <alignment horizontal="right"/>
    </xf>
    <xf numFmtId="49" fontId="3" fillId="0" borderId="0" xfId="0" applyNumberFormat="1" applyFont="1" applyAlignment="1">
      <alignment horizontal="center"/>
    </xf>
    <xf numFmtId="0" fontId="9" fillId="0" borderId="0" xfId="0" applyFont="1"/>
    <xf numFmtId="10" fontId="9" fillId="0" borderId="0" xfId="0" applyNumberFormat="1" applyFont="1"/>
    <xf numFmtId="165" fontId="3" fillId="0" borderId="0" xfId="0" applyNumberFormat="1" applyFont="1"/>
    <xf numFmtId="9" fontId="9" fillId="0" borderId="0" xfId="0" applyNumberFormat="1" applyFont="1"/>
    <xf numFmtId="10" fontId="3" fillId="0" borderId="0" xfId="0" applyNumberFormat="1" applyFont="1"/>
    <xf numFmtId="9" fontId="10" fillId="0" borderId="0" xfId="0" applyNumberFormat="1" applyFont="1"/>
    <xf numFmtId="2" fontId="3" fillId="0" borderId="0" xfId="0" applyNumberFormat="1" applyFont="1"/>
    <xf numFmtId="166" fontId="10" fillId="0" borderId="0" xfId="0" applyNumberFormat="1" applyFont="1"/>
    <xf numFmtId="0" fontId="3" fillId="0" borderId="21" xfId="0" applyFont="1" applyBorder="1"/>
    <xf numFmtId="0" fontId="3" fillId="0" borderId="24" xfId="0" applyFont="1" applyBorder="1"/>
    <xf numFmtId="9" fontId="3" fillId="0" borderId="11" xfId="0" applyNumberFormat="1" applyFont="1" applyBorder="1"/>
    <xf numFmtId="0" fontId="3" fillId="0" borderId="25" xfId="0" applyFont="1" applyBorder="1"/>
    <xf numFmtId="0" fontId="3" fillId="0" borderId="19" xfId="0" applyFont="1" applyBorder="1"/>
    <xf numFmtId="164" fontId="3" fillId="0" borderId="0" xfId="0" applyNumberFormat="1" applyFont="1" applyAlignment="1">
      <alignment horizontal="right"/>
    </xf>
    <xf numFmtId="164" fontId="11" fillId="3" borderId="0" xfId="0" applyNumberFormat="1" applyFont="1" applyFill="1"/>
    <xf numFmtId="164" fontId="3" fillId="0" borderId="11" xfId="0" applyNumberFormat="1" applyFont="1" applyBorder="1"/>
    <xf numFmtId="164" fontId="11" fillId="0" borderId="0" xfId="0" applyNumberFormat="1" applyFont="1"/>
    <xf numFmtId="0" fontId="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12" fillId="0" borderId="0" xfId="0" applyFont="1"/>
    <xf numFmtId="0" fontId="1" fillId="12" borderId="0" xfId="0" applyFont="1" applyFill="1"/>
    <xf numFmtId="0" fontId="1" fillId="13" borderId="0" xfId="0" applyFont="1" applyFill="1"/>
    <xf numFmtId="0" fontId="1" fillId="14" borderId="0" xfId="0" applyFont="1" applyFill="1"/>
    <xf numFmtId="0" fontId="13" fillId="0" borderId="0" xfId="0" applyFont="1"/>
    <xf numFmtId="0" fontId="14" fillId="0" borderId="0" xfId="0" applyFont="1"/>
    <xf numFmtId="1" fontId="0" fillId="0" borderId="0" xfId="0" applyNumberFormat="1"/>
    <xf numFmtId="1" fontId="0" fillId="12" borderId="0" xfId="0" applyNumberFormat="1" applyFill="1"/>
    <xf numFmtId="1" fontId="0" fillId="13" borderId="0" xfId="0" applyNumberFormat="1" applyFill="1"/>
    <xf numFmtId="1" fontId="0" fillId="14" borderId="0" xfId="0" applyNumberFormat="1" applyFill="1"/>
    <xf numFmtId="1" fontId="14" fillId="0" borderId="0" xfId="0" applyNumberFormat="1" applyFont="1"/>
    <xf numFmtId="0" fontId="15" fillId="0" borderId="0" xfId="0" applyFont="1"/>
    <xf numFmtId="0" fontId="15" fillId="0" borderId="0" xfId="0" applyFont="1" applyAlignment="1">
      <alignment wrapText="1"/>
    </xf>
    <xf numFmtId="3" fontId="14" fillId="0" borderId="0" xfId="0" applyNumberFormat="1" applyFont="1"/>
    <xf numFmtId="0" fontId="16" fillId="0" borderId="0" xfId="0" applyFont="1"/>
    <xf numFmtId="0" fontId="17" fillId="0" borderId="0" xfId="0" applyFont="1"/>
    <xf numFmtId="3" fontId="0" fillId="0" borderId="0" xfId="0" applyNumberFormat="1"/>
    <xf numFmtId="0" fontId="13" fillId="0" borderId="0" xfId="0" applyFont="1" applyAlignment="1">
      <alignment wrapText="1"/>
    </xf>
    <xf numFmtId="3" fontId="19" fillId="0" borderId="0" xfId="0" applyNumberFormat="1" applyFont="1"/>
    <xf numFmtId="164" fontId="0" fillId="0" borderId="0" xfId="0" applyNumberFormat="1"/>
    <xf numFmtId="3" fontId="0" fillId="15" borderId="0" xfId="0" applyNumberFormat="1" applyFill="1"/>
    <xf numFmtId="0" fontId="13" fillId="0" borderId="29" xfId="0" applyFont="1" applyBorder="1"/>
    <xf numFmtId="0" fontId="0" fillId="0" borderId="29" xfId="0" applyBorder="1"/>
    <xf numFmtId="3" fontId="14" fillId="13" borderId="0" xfId="0" applyNumberFormat="1" applyFont="1" applyFill="1"/>
    <xf numFmtId="0" fontId="20" fillId="0" borderId="0" xfId="0" applyFont="1"/>
    <xf numFmtId="0" fontId="21" fillId="0" borderId="0" xfId="0" applyFont="1"/>
    <xf numFmtId="4" fontId="0" fillId="0" borderId="0" xfId="0" applyNumberFormat="1"/>
    <xf numFmtId="4" fontId="14" fillId="0" borderId="0" xfId="0" applyNumberFormat="1" applyFont="1"/>
    <xf numFmtId="9" fontId="0" fillId="0" borderId="0" xfId="1" applyFont="1"/>
    <xf numFmtId="2" fontId="19" fillId="0" borderId="0" xfId="1" applyNumberFormat="1" applyFont="1"/>
    <xf numFmtId="3" fontId="19" fillId="16" borderId="30" xfId="0" applyNumberFormat="1" applyFont="1" applyFill="1" applyBorder="1"/>
    <xf numFmtId="4" fontId="13" fillId="0" borderId="0" xfId="0" applyNumberFormat="1" applyFont="1"/>
    <xf numFmtId="164" fontId="19" fillId="0" borderId="0" xfId="0" applyNumberFormat="1" applyFont="1"/>
    <xf numFmtId="0" fontId="18" fillId="0" borderId="26" xfId="0" applyFont="1" applyBorder="1" applyAlignment="1">
      <alignment horizontal="center" vertical="center"/>
    </xf>
    <xf numFmtId="0" fontId="18" fillId="0" borderId="27" xfId="0" applyFont="1" applyBorder="1" applyAlignment="1">
      <alignment horizontal="center" vertical="center"/>
    </xf>
    <xf numFmtId="0" fontId="18" fillId="0" borderId="2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0" xfId="0" applyFont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customschemas.google.com/relationships/workbookmetadata" Target="metadata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5B4BD-1257-40BF-9E99-F012A03F50F3}">
  <sheetPr>
    <tabColor rgb="FF7030A0"/>
  </sheetPr>
  <dimension ref="A2:BV209"/>
  <sheetViews>
    <sheetView zoomScale="70" zoomScaleNormal="70" workbookViewId="0">
      <pane xSplit="7" ySplit="15" topLeftCell="X127" activePane="bottomRight" state="frozen"/>
      <selection pane="topRight" activeCell="H1" sqref="H1"/>
      <selection pane="bottomLeft" activeCell="A16" sqref="A16"/>
      <selection pane="bottomRight" activeCell="D132" sqref="D132:AM132"/>
    </sheetView>
  </sheetViews>
  <sheetFormatPr defaultRowHeight="13.2" outlineLevelRow="1" x14ac:dyDescent="0.25"/>
  <cols>
    <col min="1" max="1" width="2.88671875" customWidth="1"/>
    <col min="2" max="2" width="22" customWidth="1"/>
    <col min="3" max="3" width="10.88671875" customWidth="1"/>
    <col min="4" max="15" width="11.21875" customWidth="1"/>
    <col min="16" max="19" width="10.77734375" customWidth="1"/>
    <col min="20" max="20" width="12.109375" customWidth="1"/>
    <col min="21" max="27" width="11.5546875" customWidth="1"/>
    <col min="28" max="39" width="12" customWidth="1"/>
  </cols>
  <sheetData>
    <row r="2" spans="2:44" x14ac:dyDescent="0.25">
      <c r="D2" t="s">
        <v>16</v>
      </c>
      <c r="E2" t="s">
        <v>9</v>
      </c>
      <c r="F2" t="s">
        <v>11</v>
      </c>
    </row>
    <row r="3" spans="2:44" x14ac:dyDescent="0.25">
      <c r="C3" s="50" t="s">
        <v>0</v>
      </c>
      <c r="D3" s="51">
        <v>7.0000000000000007E-2</v>
      </c>
      <c r="E3" s="51">
        <v>0.13</v>
      </c>
      <c r="F3" s="51">
        <v>0.25</v>
      </c>
    </row>
    <row r="4" spans="2:44" x14ac:dyDescent="0.25">
      <c r="C4" s="4"/>
      <c r="D4" s="3"/>
      <c r="E4" s="4"/>
      <c r="F4" s="4"/>
      <c r="G4" s="8"/>
    </row>
    <row r="5" spans="2:44" x14ac:dyDescent="0.25">
      <c r="C5" s="4"/>
      <c r="D5" s="4"/>
      <c r="E5" s="4"/>
      <c r="F5" s="4"/>
    </row>
    <row r="6" spans="2:44" ht="27" thickBot="1" x14ac:dyDescent="0.3">
      <c r="B6" s="121" t="s">
        <v>169</v>
      </c>
      <c r="C6" s="101" t="s">
        <v>1</v>
      </c>
      <c r="D6" s="101" t="s">
        <v>2</v>
      </c>
      <c r="E6" s="101" t="s">
        <v>3</v>
      </c>
      <c r="F6" s="102" t="s">
        <v>154</v>
      </c>
      <c r="G6" s="103" t="s">
        <v>14</v>
      </c>
    </row>
    <row r="7" spans="2:44" x14ac:dyDescent="0.25">
      <c r="B7" s="137">
        <v>30</v>
      </c>
      <c r="C7" s="105" t="s">
        <v>15</v>
      </c>
      <c r="D7" s="4" t="s">
        <v>16</v>
      </c>
      <c r="E7" s="4">
        <v>4470</v>
      </c>
      <c r="F7" s="4">
        <f>E7*4</f>
        <v>17880</v>
      </c>
      <c r="G7" s="52">
        <v>0.5</v>
      </c>
    </row>
    <row r="8" spans="2:44" x14ac:dyDescent="0.25">
      <c r="B8" s="138"/>
      <c r="C8" s="106" t="s">
        <v>6</v>
      </c>
      <c r="D8" s="104" t="s">
        <v>16</v>
      </c>
      <c r="E8" s="4">
        <v>10470</v>
      </c>
      <c r="F8" s="4">
        <f t="shared" ref="F8:F9" si="0">E8*4</f>
        <v>41880</v>
      </c>
      <c r="G8" s="52">
        <v>0.47</v>
      </c>
    </row>
    <row r="9" spans="2:44" ht="13.8" thickBot="1" x14ac:dyDescent="0.3">
      <c r="B9" s="139"/>
      <c r="C9" s="107" t="s">
        <v>17</v>
      </c>
      <c r="D9" s="104" t="s">
        <v>16</v>
      </c>
      <c r="E9" s="4">
        <v>26970</v>
      </c>
      <c r="F9" s="4">
        <f t="shared" si="0"/>
        <v>107880</v>
      </c>
      <c r="G9" s="52">
        <v>0.03</v>
      </c>
    </row>
    <row r="10" spans="2:44" x14ac:dyDescent="0.25">
      <c r="B10" s="5"/>
      <c r="C10" s="4"/>
      <c r="D10" s="104"/>
      <c r="E10" s="4"/>
      <c r="F10" s="4"/>
      <c r="G10" s="52"/>
    </row>
    <row r="13" spans="2:44" x14ac:dyDescent="0.25">
      <c r="B13" s="109" t="s">
        <v>151</v>
      </c>
      <c r="C13" s="109"/>
    </row>
    <row r="14" spans="2:44" ht="7.8" customHeight="1" x14ac:dyDescent="0.25">
      <c r="C14" s="109"/>
    </row>
    <row r="15" spans="2:44" x14ac:dyDescent="0.25">
      <c r="C15" s="125" t="s">
        <v>12</v>
      </c>
      <c r="D15" s="126">
        <v>1</v>
      </c>
      <c r="E15" s="126">
        <f>D15+1</f>
        <v>2</v>
      </c>
      <c r="F15" s="126">
        <f t="shared" ref="F15:O15" si="1">E15+1</f>
        <v>3</v>
      </c>
      <c r="G15" s="126">
        <f t="shared" si="1"/>
        <v>4</v>
      </c>
      <c r="H15" s="126">
        <f t="shared" si="1"/>
        <v>5</v>
      </c>
      <c r="I15" s="126">
        <f t="shared" si="1"/>
        <v>6</v>
      </c>
      <c r="J15" s="126">
        <f t="shared" si="1"/>
        <v>7</v>
      </c>
      <c r="K15" s="126">
        <f t="shared" si="1"/>
        <v>8</v>
      </c>
      <c r="L15" s="126">
        <f t="shared" si="1"/>
        <v>9</v>
      </c>
      <c r="M15" s="126">
        <f t="shared" si="1"/>
        <v>10</v>
      </c>
      <c r="N15" s="126">
        <f t="shared" si="1"/>
        <v>11</v>
      </c>
      <c r="O15" s="126">
        <f t="shared" si="1"/>
        <v>12</v>
      </c>
      <c r="P15" s="126">
        <f t="shared" ref="P15" si="2">O15+1</f>
        <v>13</v>
      </c>
      <c r="Q15" s="126">
        <f t="shared" ref="Q15" si="3">P15+1</f>
        <v>14</v>
      </c>
      <c r="R15" s="126">
        <f t="shared" ref="R15" si="4">Q15+1</f>
        <v>15</v>
      </c>
      <c r="S15" s="126">
        <f t="shared" ref="S15" si="5">R15+1</f>
        <v>16</v>
      </c>
      <c r="T15" s="126">
        <f t="shared" ref="T15" si="6">S15+1</f>
        <v>17</v>
      </c>
      <c r="U15" s="126">
        <f t="shared" ref="U15" si="7">T15+1</f>
        <v>18</v>
      </c>
      <c r="V15" s="126">
        <f t="shared" ref="V15" si="8">U15+1</f>
        <v>19</v>
      </c>
      <c r="W15" s="126">
        <f t="shared" ref="W15" si="9">V15+1</f>
        <v>20</v>
      </c>
      <c r="X15" s="126">
        <f t="shared" ref="X15" si="10">W15+1</f>
        <v>21</v>
      </c>
      <c r="Y15" s="126">
        <f t="shared" ref="Y15" si="11">X15+1</f>
        <v>22</v>
      </c>
      <c r="Z15" s="126">
        <f t="shared" ref="Z15:AA15" si="12">Y15+1</f>
        <v>23</v>
      </c>
      <c r="AA15" s="126">
        <f t="shared" si="12"/>
        <v>24</v>
      </c>
      <c r="AB15" s="126">
        <f t="shared" ref="AB15" si="13">AA15+1</f>
        <v>25</v>
      </c>
      <c r="AC15" s="126">
        <f t="shared" ref="AC15" si="14">AB15+1</f>
        <v>26</v>
      </c>
      <c r="AD15" s="126">
        <f t="shared" ref="AD15" si="15">AC15+1</f>
        <v>27</v>
      </c>
      <c r="AE15" s="126">
        <f t="shared" ref="AE15" si="16">AD15+1</f>
        <v>28</v>
      </c>
      <c r="AF15" s="126">
        <f t="shared" ref="AF15" si="17">AE15+1</f>
        <v>29</v>
      </c>
      <c r="AG15" s="126">
        <f t="shared" ref="AG15" si="18">AF15+1</f>
        <v>30</v>
      </c>
      <c r="AH15" s="126">
        <f t="shared" ref="AH15" si="19">AG15+1</f>
        <v>31</v>
      </c>
      <c r="AI15" s="126">
        <f t="shared" ref="AI15" si="20">AH15+1</f>
        <v>32</v>
      </c>
      <c r="AJ15" s="126">
        <f t="shared" ref="AJ15" si="21">AI15+1</f>
        <v>33</v>
      </c>
      <c r="AK15" s="126">
        <f t="shared" ref="AK15" si="22">AJ15+1</f>
        <v>34</v>
      </c>
      <c r="AL15" s="126">
        <f t="shared" ref="AL15" si="23">AK15+1</f>
        <v>35</v>
      </c>
      <c r="AM15" s="126">
        <f t="shared" ref="AM15" si="24">AL15+1</f>
        <v>36</v>
      </c>
      <c r="AN15" s="126"/>
      <c r="AO15" s="126"/>
      <c r="AP15" s="126"/>
      <c r="AQ15" s="126"/>
      <c r="AR15" s="126"/>
    </row>
    <row r="16" spans="2:44" hidden="1" outlineLevel="1" x14ac:dyDescent="0.25">
      <c r="C16">
        <v>1</v>
      </c>
      <c r="D16" s="110">
        <f>B7*G7</f>
        <v>15</v>
      </c>
      <c r="E16" s="111">
        <f t="shared" ref="E16:F18" si="25">D16</f>
        <v>15</v>
      </c>
      <c r="F16" s="111">
        <f t="shared" si="25"/>
        <v>15</v>
      </c>
      <c r="G16" s="110">
        <f>F16*(1-$D$3)</f>
        <v>13.95</v>
      </c>
      <c r="H16" s="111">
        <f t="shared" ref="H16:I18" si="26">G16</f>
        <v>13.95</v>
      </c>
      <c r="I16" s="111">
        <f t="shared" si="26"/>
        <v>13.95</v>
      </c>
      <c r="J16" s="110">
        <f>I16*(1-$D$3)</f>
        <v>12.973499999999998</v>
      </c>
      <c r="K16" s="111">
        <f t="shared" ref="K16:L21" si="27">J16</f>
        <v>12.973499999999998</v>
      </c>
      <c r="L16" s="111">
        <f t="shared" si="27"/>
        <v>12.973499999999998</v>
      </c>
      <c r="M16" s="110">
        <f>L16*(1-$D$3)</f>
        <v>12.065354999999997</v>
      </c>
      <c r="N16" s="111">
        <f t="shared" ref="N16:O21" si="28">M16</f>
        <v>12.065354999999997</v>
      </c>
      <c r="O16" s="111">
        <f t="shared" si="28"/>
        <v>12.065354999999997</v>
      </c>
      <c r="P16" s="110">
        <f>O16*(1-$D$3)</f>
        <v>11.220780149999996</v>
      </c>
      <c r="Q16" s="111">
        <f>P16</f>
        <v>11.220780149999996</v>
      </c>
      <c r="R16" s="111">
        <f t="shared" ref="R16:R21" si="29">Q16</f>
        <v>11.220780149999996</v>
      </c>
      <c r="S16" s="110">
        <f>R16*(1-$D$3)</f>
        <v>10.435325539499996</v>
      </c>
      <c r="T16" s="111">
        <f>S16</f>
        <v>10.435325539499996</v>
      </c>
      <c r="U16" s="111">
        <f t="shared" ref="U16:U21" si="30">T16</f>
        <v>10.435325539499996</v>
      </c>
      <c r="V16" s="110">
        <f>U16*(1-$D$3)</f>
        <v>9.704852751734995</v>
      </c>
      <c r="W16" s="111">
        <f>V16</f>
        <v>9.704852751734995</v>
      </c>
      <c r="X16" s="111">
        <f t="shared" ref="X16:X21" si="31">W16</f>
        <v>9.704852751734995</v>
      </c>
      <c r="Y16" s="110">
        <f>X16*(1-$D$3)</f>
        <v>9.0255130591135444</v>
      </c>
      <c r="Z16" s="111">
        <f>Y16</f>
        <v>9.0255130591135444</v>
      </c>
      <c r="AA16" s="111">
        <f t="shared" ref="AA16:AA21" si="32">Z16</f>
        <v>9.0255130591135444</v>
      </c>
      <c r="AB16" s="110">
        <f>AA16*(1-$D$3)</f>
        <v>8.3937271449755961</v>
      </c>
      <c r="AC16" s="111">
        <f>AB16</f>
        <v>8.3937271449755961</v>
      </c>
      <c r="AD16" s="111">
        <f t="shared" ref="AD16:AD18" si="33">AC16</f>
        <v>8.3937271449755961</v>
      </c>
      <c r="AE16" s="110">
        <f>AD16*(1-$D$3)</f>
        <v>7.8061662448273035</v>
      </c>
      <c r="AF16" s="111">
        <f>AE16</f>
        <v>7.8061662448273035</v>
      </c>
      <c r="AG16" s="111">
        <f t="shared" ref="AG16:AG18" si="34">AF16</f>
        <v>7.8061662448273035</v>
      </c>
      <c r="AH16" s="110">
        <f>AG16*(1-$D$3)</f>
        <v>7.259734607689392</v>
      </c>
      <c r="AI16" s="111">
        <f>AH16</f>
        <v>7.259734607689392</v>
      </c>
      <c r="AJ16" s="111">
        <f t="shared" ref="AJ16:AJ18" si="35">AI16</f>
        <v>7.259734607689392</v>
      </c>
      <c r="AK16" s="110">
        <f>AJ16*(1-$D$3)</f>
        <v>6.7515531851511339</v>
      </c>
      <c r="AL16" s="111">
        <f>AK16</f>
        <v>6.7515531851511339</v>
      </c>
      <c r="AM16" s="111">
        <f t="shared" ref="AM16:AM18" si="36">AL16</f>
        <v>6.7515531851511339</v>
      </c>
    </row>
    <row r="17" spans="3:44" hidden="1" outlineLevel="1" x14ac:dyDescent="0.25">
      <c r="C17">
        <v>1</v>
      </c>
      <c r="D17" s="110">
        <f>B7*G8</f>
        <v>14.1</v>
      </c>
      <c r="E17" s="112">
        <f t="shared" si="25"/>
        <v>14.1</v>
      </c>
      <c r="F17" s="112">
        <f t="shared" si="25"/>
        <v>14.1</v>
      </c>
      <c r="G17" s="110">
        <f>F17*(1-$D$3)</f>
        <v>13.113</v>
      </c>
      <c r="H17" s="112">
        <f t="shared" si="26"/>
        <v>13.113</v>
      </c>
      <c r="I17" s="112">
        <f t="shared" si="26"/>
        <v>13.113</v>
      </c>
      <c r="J17" s="110">
        <f>I17*(1-$D$3)</f>
        <v>12.195089999999999</v>
      </c>
      <c r="K17" s="112">
        <f t="shared" si="27"/>
        <v>12.195089999999999</v>
      </c>
      <c r="L17" s="112">
        <f t="shared" si="27"/>
        <v>12.195089999999999</v>
      </c>
      <c r="M17" s="110">
        <f>L17*(1-$D$3)</f>
        <v>11.341433699999998</v>
      </c>
      <c r="N17" s="112">
        <f t="shared" si="28"/>
        <v>11.341433699999998</v>
      </c>
      <c r="O17" s="112">
        <f t="shared" si="28"/>
        <v>11.341433699999998</v>
      </c>
      <c r="P17" s="110">
        <f>O17*(1-$D$3)</f>
        <v>10.547533340999998</v>
      </c>
      <c r="Q17" s="112">
        <f t="shared" ref="Q17:Q18" si="37">P17</f>
        <v>10.547533340999998</v>
      </c>
      <c r="R17" s="112">
        <f t="shared" si="29"/>
        <v>10.547533340999998</v>
      </c>
      <c r="S17" s="110">
        <f>R17*(1-$D$3)</f>
        <v>9.8092060071299976</v>
      </c>
      <c r="T17" s="112">
        <f t="shared" ref="T17:T18" si="38">S17</f>
        <v>9.8092060071299976</v>
      </c>
      <c r="U17" s="112">
        <f t="shared" si="30"/>
        <v>9.8092060071299976</v>
      </c>
      <c r="V17" s="110">
        <f>U17*(1-$D$3)</f>
        <v>9.1225615866308978</v>
      </c>
      <c r="W17" s="112">
        <f t="shared" ref="W17:W18" si="39">V17</f>
        <v>9.1225615866308978</v>
      </c>
      <c r="X17" s="112">
        <f t="shared" si="31"/>
        <v>9.1225615866308978</v>
      </c>
      <c r="Y17" s="110">
        <f>X17*(1-$D$3)</f>
        <v>8.4839822755667349</v>
      </c>
      <c r="Z17" s="112">
        <f t="shared" ref="Z17:Z18" si="40">Y17</f>
        <v>8.4839822755667349</v>
      </c>
      <c r="AA17" s="112">
        <f t="shared" si="32"/>
        <v>8.4839822755667349</v>
      </c>
      <c r="AB17" s="110">
        <f>AA17*(1-$D$3)</f>
        <v>7.8901035162770627</v>
      </c>
      <c r="AC17" s="112">
        <f t="shared" ref="AC17:AC18" si="41">AB17</f>
        <v>7.8901035162770627</v>
      </c>
      <c r="AD17" s="112">
        <f t="shared" si="33"/>
        <v>7.8901035162770627</v>
      </c>
      <c r="AE17" s="110">
        <f>AD17*(1-$D$3)</f>
        <v>7.3377962701376678</v>
      </c>
      <c r="AF17" s="112">
        <f t="shared" ref="AF17:AF18" si="42">AE17</f>
        <v>7.3377962701376678</v>
      </c>
      <c r="AG17" s="112">
        <f t="shared" si="34"/>
        <v>7.3377962701376678</v>
      </c>
      <c r="AH17" s="110">
        <f>AG17*(1-$D$3)</f>
        <v>6.8241505312280308</v>
      </c>
      <c r="AI17" s="112">
        <f t="shared" ref="AI17:AI18" si="43">AH17</f>
        <v>6.8241505312280308</v>
      </c>
      <c r="AJ17" s="112">
        <f t="shared" si="35"/>
        <v>6.8241505312280308</v>
      </c>
      <c r="AK17" s="110">
        <f>AJ17*(1-$D$3)</f>
        <v>6.3464599940420685</v>
      </c>
      <c r="AL17" s="112">
        <f t="shared" ref="AL17:AL18" si="44">AK17</f>
        <v>6.3464599940420685</v>
      </c>
      <c r="AM17" s="112">
        <f t="shared" si="36"/>
        <v>6.3464599940420685</v>
      </c>
    </row>
    <row r="18" spans="3:44" hidden="1" outlineLevel="1" x14ac:dyDescent="0.25">
      <c r="C18">
        <v>1</v>
      </c>
      <c r="D18" s="110">
        <f>B7*G9</f>
        <v>0.89999999999999991</v>
      </c>
      <c r="E18" s="113">
        <f t="shared" si="25"/>
        <v>0.89999999999999991</v>
      </c>
      <c r="F18" s="113">
        <f t="shared" si="25"/>
        <v>0.89999999999999991</v>
      </c>
      <c r="G18" s="110">
        <f>F18*(1-$D$3)</f>
        <v>0.83699999999999986</v>
      </c>
      <c r="H18" s="113">
        <f t="shared" si="26"/>
        <v>0.83699999999999986</v>
      </c>
      <c r="I18" s="113">
        <f t="shared" si="26"/>
        <v>0.83699999999999986</v>
      </c>
      <c r="J18" s="110">
        <f>I18*(1-$D$3)</f>
        <v>0.77840999999999982</v>
      </c>
      <c r="K18" s="113">
        <f t="shared" si="27"/>
        <v>0.77840999999999982</v>
      </c>
      <c r="L18" s="113">
        <f t="shared" si="27"/>
        <v>0.77840999999999982</v>
      </c>
      <c r="M18" s="110">
        <f>L18*(1-$D$3)</f>
        <v>0.72392129999999977</v>
      </c>
      <c r="N18" s="113">
        <f t="shared" si="28"/>
        <v>0.72392129999999977</v>
      </c>
      <c r="O18" s="113">
        <f t="shared" si="28"/>
        <v>0.72392129999999977</v>
      </c>
      <c r="P18" s="110">
        <f>O18*(1-$D$3)</f>
        <v>0.67324680899999978</v>
      </c>
      <c r="Q18" s="113">
        <f t="shared" si="37"/>
        <v>0.67324680899999978</v>
      </c>
      <c r="R18" s="113">
        <f t="shared" si="29"/>
        <v>0.67324680899999978</v>
      </c>
      <c r="S18" s="110">
        <f>R18*(1-$D$3)</f>
        <v>0.62611953236999973</v>
      </c>
      <c r="T18" s="113">
        <f t="shared" si="38"/>
        <v>0.62611953236999973</v>
      </c>
      <c r="U18" s="113">
        <f t="shared" si="30"/>
        <v>0.62611953236999973</v>
      </c>
      <c r="V18" s="110">
        <f>U18*(1-$D$3)</f>
        <v>0.58229116510409973</v>
      </c>
      <c r="W18" s="113">
        <f t="shared" si="39"/>
        <v>0.58229116510409973</v>
      </c>
      <c r="X18" s="113">
        <f t="shared" si="31"/>
        <v>0.58229116510409973</v>
      </c>
      <c r="Y18" s="110">
        <f>X18*(1-$D$3)</f>
        <v>0.54153078354681272</v>
      </c>
      <c r="Z18" s="113">
        <f t="shared" si="40"/>
        <v>0.54153078354681272</v>
      </c>
      <c r="AA18" s="113">
        <f t="shared" si="32"/>
        <v>0.54153078354681272</v>
      </c>
      <c r="AB18" s="110">
        <f>AA18*(1-$D$3)</f>
        <v>0.50362362869853583</v>
      </c>
      <c r="AC18" s="113">
        <f t="shared" si="41"/>
        <v>0.50362362869853583</v>
      </c>
      <c r="AD18" s="113">
        <f t="shared" si="33"/>
        <v>0.50362362869853583</v>
      </c>
      <c r="AE18" s="110">
        <f>AD18*(1-$D$3)</f>
        <v>0.46836997468963831</v>
      </c>
      <c r="AF18" s="113">
        <f t="shared" si="42"/>
        <v>0.46836997468963831</v>
      </c>
      <c r="AG18" s="113">
        <f t="shared" si="34"/>
        <v>0.46836997468963831</v>
      </c>
      <c r="AH18" s="110">
        <f>AG18*(1-$D$3)</f>
        <v>0.4355840764613636</v>
      </c>
      <c r="AI18" s="113">
        <f t="shared" si="43"/>
        <v>0.4355840764613636</v>
      </c>
      <c r="AJ18" s="113">
        <f t="shared" si="35"/>
        <v>0.4355840764613636</v>
      </c>
      <c r="AK18" s="110">
        <f>AJ18*(1-$D$3)</f>
        <v>0.40509319110906811</v>
      </c>
      <c r="AL18" s="113">
        <f t="shared" si="44"/>
        <v>0.40509319110906811</v>
      </c>
      <c r="AM18" s="113">
        <f t="shared" si="36"/>
        <v>0.40509319110906811</v>
      </c>
    </row>
    <row r="19" spans="3:44" hidden="1" outlineLevel="1" x14ac:dyDescent="0.25">
      <c r="C19">
        <f>C16+1</f>
        <v>2</v>
      </c>
      <c r="D19" s="110"/>
      <c r="E19" s="110">
        <f>D16*1.2</f>
        <v>18</v>
      </c>
      <c r="F19" s="111">
        <f t="shared" ref="F19:G21" si="45">E19</f>
        <v>18</v>
      </c>
      <c r="G19" s="111">
        <f t="shared" si="45"/>
        <v>18</v>
      </c>
      <c r="H19" s="110">
        <f>G19*(1-$D$3)</f>
        <v>16.739999999999998</v>
      </c>
      <c r="I19" s="111">
        <f t="shared" ref="I19:I21" si="46">H19</f>
        <v>16.739999999999998</v>
      </c>
      <c r="J19" s="111">
        <f t="shared" ref="J19:J24" si="47">I19</f>
        <v>16.739999999999998</v>
      </c>
      <c r="K19" s="110">
        <f>J19*(1-$D$3)</f>
        <v>15.568199999999997</v>
      </c>
      <c r="L19" s="111">
        <f t="shared" si="27"/>
        <v>15.568199999999997</v>
      </c>
      <c r="M19" s="111">
        <f t="shared" ref="M19:M24" si="48">L19</f>
        <v>15.568199999999997</v>
      </c>
      <c r="N19" s="110">
        <f>M19*(1-$D$3)</f>
        <v>14.478425999999997</v>
      </c>
      <c r="O19" s="111">
        <f t="shared" si="28"/>
        <v>14.478425999999997</v>
      </c>
      <c r="P19" s="111">
        <f t="shared" ref="P19:P24" si="49">O19</f>
        <v>14.478425999999997</v>
      </c>
      <c r="Q19" s="110">
        <f>P19*(1-$D$3)</f>
        <v>13.464936179999997</v>
      </c>
      <c r="R19" s="111">
        <f t="shared" si="29"/>
        <v>13.464936179999997</v>
      </c>
      <c r="S19" s="111">
        <f t="shared" ref="S19:S24" si="50">R19</f>
        <v>13.464936179999997</v>
      </c>
      <c r="T19" s="110">
        <f>S19*(1-$D$3)</f>
        <v>12.522390647399996</v>
      </c>
      <c r="U19" s="111">
        <f t="shared" si="30"/>
        <v>12.522390647399996</v>
      </c>
      <c r="V19" s="111">
        <f t="shared" ref="V19:V24" si="51">U19</f>
        <v>12.522390647399996</v>
      </c>
      <c r="W19" s="110">
        <f>V19*(1-$D$3)</f>
        <v>11.645823302081995</v>
      </c>
      <c r="X19" s="111">
        <f t="shared" si="31"/>
        <v>11.645823302081995</v>
      </c>
      <c r="Y19" s="111">
        <f t="shared" ref="Y19:Y24" si="52">X19</f>
        <v>11.645823302081995</v>
      </c>
      <c r="Z19" s="110">
        <f>Y19*(1-$D$3)</f>
        <v>10.830615670936254</v>
      </c>
      <c r="AA19" s="111">
        <f t="shared" si="32"/>
        <v>10.830615670936254</v>
      </c>
      <c r="AB19" s="111">
        <f t="shared" ref="AB19:AB24" si="53">AA19</f>
        <v>10.830615670936254</v>
      </c>
      <c r="AC19" s="110">
        <f>AB19*(1-$D$3)</f>
        <v>10.072472573970716</v>
      </c>
      <c r="AD19" s="111">
        <f>AC19</f>
        <v>10.072472573970716</v>
      </c>
      <c r="AE19" s="111">
        <f t="shared" ref="AE19:AE21" si="54">AD19</f>
        <v>10.072472573970716</v>
      </c>
      <c r="AF19" s="110">
        <f>AE19*(1-$D$3)</f>
        <v>9.3673994937927656</v>
      </c>
      <c r="AG19" s="111">
        <f>AF19</f>
        <v>9.3673994937927656</v>
      </c>
      <c r="AH19" s="111">
        <f t="shared" ref="AH19:AH21" si="55">AG19</f>
        <v>9.3673994937927656</v>
      </c>
      <c r="AI19" s="110">
        <f>AH19*(1-$D$3)</f>
        <v>8.7116815292272722</v>
      </c>
      <c r="AJ19" s="111">
        <f>AI19</f>
        <v>8.7116815292272722</v>
      </c>
      <c r="AK19" s="111">
        <f t="shared" ref="AK19:AK21" si="56">AJ19</f>
        <v>8.7116815292272722</v>
      </c>
      <c r="AL19" s="110">
        <f>AK19*(1-$D$3)</f>
        <v>8.1018638221813628</v>
      </c>
      <c r="AM19" s="111">
        <f>AL19</f>
        <v>8.1018638221813628</v>
      </c>
      <c r="AN19" s="111">
        <f t="shared" ref="AN19:AN21" si="57">AM19</f>
        <v>8.1018638221813628</v>
      </c>
    </row>
    <row r="20" spans="3:44" hidden="1" outlineLevel="1" x14ac:dyDescent="0.25">
      <c r="C20">
        <f>C17+1</f>
        <v>2</v>
      </c>
      <c r="D20" s="110"/>
      <c r="E20" s="110">
        <f>D17*1.2</f>
        <v>16.919999999999998</v>
      </c>
      <c r="F20" s="112">
        <f t="shared" si="45"/>
        <v>16.919999999999998</v>
      </c>
      <c r="G20" s="112">
        <f t="shared" si="45"/>
        <v>16.919999999999998</v>
      </c>
      <c r="H20" s="110">
        <f>G20*(1-$D$3)</f>
        <v>15.735599999999998</v>
      </c>
      <c r="I20" s="112">
        <f t="shared" si="46"/>
        <v>15.735599999999998</v>
      </c>
      <c r="J20" s="112">
        <f t="shared" si="47"/>
        <v>15.735599999999998</v>
      </c>
      <c r="K20" s="110">
        <f>J20*(1-$D$3)</f>
        <v>14.634107999999998</v>
      </c>
      <c r="L20" s="112">
        <f t="shared" si="27"/>
        <v>14.634107999999998</v>
      </c>
      <c r="M20" s="112">
        <f t="shared" si="48"/>
        <v>14.634107999999998</v>
      </c>
      <c r="N20" s="110">
        <f>M20*(1-$D$3)</f>
        <v>13.609720439999997</v>
      </c>
      <c r="O20" s="112">
        <f t="shared" si="28"/>
        <v>13.609720439999997</v>
      </c>
      <c r="P20" s="112">
        <f t="shared" si="49"/>
        <v>13.609720439999997</v>
      </c>
      <c r="Q20" s="110">
        <f>P20*(1-$D$3)</f>
        <v>12.657040009199996</v>
      </c>
      <c r="R20" s="112">
        <f t="shared" si="29"/>
        <v>12.657040009199996</v>
      </c>
      <c r="S20" s="112">
        <f t="shared" si="50"/>
        <v>12.657040009199996</v>
      </c>
      <c r="T20" s="110">
        <f>S20*(1-$D$3)</f>
        <v>11.771047208555995</v>
      </c>
      <c r="U20" s="112">
        <f t="shared" si="30"/>
        <v>11.771047208555995</v>
      </c>
      <c r="V20" s="112">
        <f t="shared" si="51"/>
        <v>11.771047208555995</v>
      </c>
      <c r="W20" s="110">
        <f>V20*(1-$D$3)</f>
        <v>10.947073903957074</v>
      </c>
      <c r="X20" s="112">
        <f t="shared" si="31"/>
        <v>10.947073903957074</v>
      </c>
      <c r="Y20" s="112">
        <f t="shared" si="52"/>
        <v>10.947073903957074</v>
      </c>
      <c r="Z20" s="110">
        <f>Y20*(1-$D$3)</f>
        <v>10.180778730680078</v>
      </c>
      <c r="AA20" s="112">
        <f t="shared" si="32"/>
        <v>10.180778730680078</v>
      </c>
      <c r="AB20" s="112">
        <f t="shared" si="53"/>
        <v>10.180778730680078</v>
      </c>
      <c r="AC20" s="110">
        <f>AB20*(1-$D$3)</f>
        <v>9.4681242195324717</v>
      </c>
      <c r="AD20" s="112">
        <f t="shared" ref="AD20:AD21" si="58">AC20</f>
        <v>9.4681242195324717</v>
      </c>
      <c r="AE20" s="112">
        <f t="shared" si="54"/>
        <v>9.4681242195324717</v>
      </c>
      <c r="AF20" s="110">
        <f>AE20*(1-$D$3)</f>
        <v>8.8053555241651988</v>
      </c>
      <c r="AG20" s="112">
        <f t="shared" ref="AG20:AG21" si="59">AF20</f>
        <v>8.8053555241651988</v>
      </c>
      <c r="AH20" s="112">
        <f t="shared" si="55"/>
        <v>8.8053555241651988</v>
      </c>
      <c r="AI20" s="110">
        <f>AH20*(1-$D$3)</f>
        <v>8.1889806374736338</v>
      </c>
      <c r="AJ20" s="112">
        <f t="shared" ref="AJ20:AJ21" si="60">AI20</f>
        <v>8.1889806374736338</v>
      </c>
      <c r="AK20" s="112">
        <f t="shared" si="56"/>
        <v>8.1889806374736338</v>
      </c>
      <c r="AL20" s="110">
        <f>AK20*(1-$D$3)</f>
        <v>7.6157519928504787</v>
      </c>
      <c r="AM20" s="112">
        <f t="shared" ref="AM20:AM21" si="61">AL20</f>
        <v>7.6157519928504787</v>
      </c>
      <c r="AN20" s="112">
        <f t="shared" si="57"/>
        <v>7.6157519928504787</v>
      </c>
    </row>
    <row r="21" spans="3:44" hidden="1" outlineLevel="1" x14ac:dyDescent="0.25">
      <c r="C21">
        <f>C18+1</f>
        <v>2</v>
      </c>
      <c r="D21" s="110"/>
      <c r="E21" s="110">
        <f>D18*1.2</f>
        <v>1.0799999999999998</v>
      </c>
      <c r="F21" s="113">
        <f t="shared" si="45"/>
        <v>1.0799999999999998</v>
      </c>
      <c r="G21" s="113">
        <f t="shared" si="45"/>
        <v>1.0799999999999998</v>
      </c>
      <c r="H21" s="110">
        <f>G21*(1-$D$3)</f>
        <v>1.0043999999999997</v>
      </c>
      <c r="I21" s="113">
        <f t="shared" si="46"/>
        <v>1.0043999999999997</v>
      </c>
      <c r="J21" s="113">
        <f t="shared" si="47"/>
        <v>1.0043999999999997</v>
      </c>
      <c r="K21" s="110">
        <f>J21*(1-$D$3)</f>
        <v>0.9340919999999997</v>
      </c>
      <c r="L21" s="113">
        <f t="shared" si="27"/>
        <v>0.9340919999999997</v>
      </c>
      <c r="M21" s="113">
        <f t="shared" si="48"/>
        <v>0.9340919999999997</v>
      </c>
      <c r="N21" s="110">
        <f>M21*(1-$D$3)</f>
        <v>0.86870555999999965</v>
      </c>
      <c r="O21" s="113">
        <f t="shared" si="28"/>
        <v>0.86870555999999965</v>
      </c>
      <c r="P21" s="113">
        <f t="shared" si="49"/>
        <v>0.86870555999999965</v>
      </c>
      <c r="Q21" s="110">
        <f>P21*(1-$D$3)</f>
        <v>0.80789617079999965</v>
      </c>
      <c r="R21" s="113">
        <f t="shared" si="29"/>
        <v>0.80789617079999965</v>
      </c>
      <c r="S21" s="113">
        <f t="shared" si="50"/>
        <v>0.80789617079999965</v>
      </c>
      <c r="T21" s="110">
        <f>S21*(1-$D$3)</f>
        <v>0.75134343884399957</v>
      </c>
      <c r="U21" s="113">
        <f t="shared" si="30"/>
        <v>0.75134343884399957</v>
      </c>
      <c r="V21" s="113">
        <f t="shared" si="51"/>
        <v>0.75134343884399957</v>
      </c>
      <c r="W21" s="110">
        <f>V21*(1-$D$3)</f>
        <v>0.69874939812491954</v>
      </c>
      <c r="X21" s="113">
        <f t="shared" si="31"/>
        <v>0.69874939812491954</v>
      </c>
      <c r="Y21" s="113">
        <f t="shared" si="52"/>
        <v>0.69874939812491954</v>
      </c>
      <c r="Z21" s="110">
        <f>Y21*(1-$D$3)</f>
        <v>0.64983694025617511</v>
      </c>
      <c r="AA21" s="113">
        <f t="shared" si="32"/>
        <v>0.64983694025617511</v>
      </c>
      <c r="AB21" s="113">
        <f t="shared" si="53"/>
        <v>0.64983694025617511</v>
      </c>
      <c r="AC21" s="110">
        <f>AB21*(1-$D$3)</f>
        <v>0.60434835443824286</v>
      </c>
      <c r="AD21" s="113">
        <f t="shared" si="58"/>
        <v>0.60434835443824286</v>
      </c>
      <c r="AE21" s="113">
        <f t="shared" si="54"/>
        <v>0.60434835443824286</v>
      </c>
      <c r="AF21" s="110">
        <f>AE21*(1-$D$3)</f>
        <v>0.56204396962756586</v>
      </c>
      <c r="AG21" s="113">
        <f t="shared" si="59"/>
        <v>0.56204396962756586</v>
      </c>
      <c r="AH21" s="113">
        <f t="shared" si="55"/>
        <v>0.56204396962756586</v>
      </c>
      <c r="AI21" s="110">
        <f>AH21*(1-$D$3)</f>
        <v>0.52270089175363621</v>
      </c>
      <c r="AJ21" s="113">
        <f t="shared" si="60"/>
        <v>0.52270089175363621</v>
      </c>
      <c r="AK21" s="113">
        <f t="shared" si="56"/>
        <v>0.52270089175363621</v>
      </c>
      <c r="AL21" s="110">
        <f>AK21*(1-$D$3)</f>
        <v>0.48611182933088165</v>
      </c>
      <c r="AM21" s="113">
        <f t="shared" si="61"/>
        <v>0.48611182933088165</v>
      </c>
      <c r="AN21" s="113">
        <f t="shared" si="57"/>
        <v>0.48611182933088165</v>
      </c>
    </row>
    <row r="22" spans="3:44" hidden="1" outlineLevel="1" x14ac:dyDescent="0.25">
      <c r="C22">
        <f t="shared" ref="C22:C85" si="62">C19+1</f>
        <v>3</v>
      </c>
      <c r="D22" s="110"/>
      <c r="E22" s="110"/>
      <c r="F22" s="110">
        <f>E19*1.2</f>
        <v>21.599999999999998</v>
      </c>
      <c r="G22" s="111">
        <f t="shared" ref="G22:G24" si="63">F22</f>
        <v>21.599999999999998</v>
      </c>
      <c r="H22" s="111">
        <f t="shared" ref="H22:H27" si="64">G22</f>
        <v>21.599999999999998</v>
      </c>
      <c r="I22" s="110">
        <f>H22*(1-$D$3)</f>
        <v>20.087999999999997</v>
      </c>
      <c r="J22" s="111">
        <f t="shared" si="47"/>
        <v>20.087999999999997</v>
      </c>
      <c r="K22" s="111">
        <f t="shared" ref="K22:K27" si="65">J22</f>
        <v>20.087999999999997</v>
      </c>
      <c r="L22" s="110">
        <f>K22*(1-$D$3)</f>
        <v>18.681839999999998</v>
      </c>
      <c r="M22" s="111">
        <f t="shared" si="48"/>
        <v>18.681839999999998</v>
      </c>
      <c r="N22" s="111">
        <f t="shared" ref="N22:N27" si="66">M22</f>
        <v>18.681839999999998</v>
      </c>
      <c r="O22" s="110">
        <f>N22*(1-$D$3)</f>
        <v>17.374111199999998</v>
      </c>
      <c r="P22" s="111">
        <f t="shared" si="49"/>
        <v>17.374111199999998</v>
      </c>
      <c r="Q22" s="111">
        <f t="shared" ref="Q22:Q27" si="67">P22</f>
        <v>17.374111199999998</v>
      </c>
      <c r="R22" s="110">
        <f>Q22*(1-$D$3)</f>
        <v>16.157923415999996</v>
      </c>
      <c r="S22" s="111">
        <f t="shared" si="50"/>
        <v>16.157923415999996</v>
      </c>
      <c r="T22" s="111">
        <f t="shared" ref="T22:T27" si="68">S22</f>
        <v>16.157923415999996</v>
      </c>
      <c r="U22" s="110">
        <f>T22*(1-$D$3)</f>
        <v>15.026868776879995</v>
      </c>
      <c r="V22" s="111">
        <f t="shared" si="51"/>
        <v>15.026868776879995</v>
      </c>
      <c r="W22" s="111">
        <f t="shared" ref="W22:W27" si="69">V22</f>
        <v>15.026868776879995</v>
      </c>
      <c r="X22" s="110">
        <f>W22*(1-$D$3)</f>
        <v>13.974987962498394</v>
      </c>
      <c r="Y22" s="111">
        <f t="shared" si="52"/>
        <v>13.974987962498394</v>
      </c>
      <c r="Z22" s="111">
        <f t="shared" ref="Z22:Z27" si="70">Y22</f>
        <v>13.974987962498394</v>
      </c>
      <c r="AA22" s="110">
        <f>Z22*(1-$D$3)</f>
        <v>12.996738805123506</v>
      </c>
      <c r="AB22" s="111">
        <f t="shared" si="53"/>
        <v>12.996738805123506</v>
      </c>
      <c r="AC22" s="111">
        <f t="shared" ref="AC22:AC27" si="71">AB22</f>
        <v>12.996738805123506</v>
      </c>
      <c r="AD22" s="110">
        <f>AC22*(1-$D$3)</f>
        <v>12.08696708876486</v>
      </c>
      <c r="AE22" s="111">
        <f>AD22</f>
        <v>12.08696708876486</v>
      </c>
      <c r="AF22" s="111">
        <f t="shared" ref="AF22:AF24" si="72">AE22</f>
        <v>12.08696708876486</v>
      </c>
      <c r="AG22" s="110">
        <f>AF22*(1-$D$3)</f>
        <v>11.240879392551319</v>
      </c>
      <c r="AH22" s="111">
        <f>AG22</f>
        <v>11.240879392551319</v>
      </c>
      <c r="AI22" s="111">
        <f t="shared" ref="AI22:AI24" si="73">AH22</f>
        <v>11.240879392551319</v>
      </c>
      <c r="AJ22" s="110">
        <f>AI22*(1-$D$3)</f>
        <v>10.454017835072726</v>
      </c>
      <c r="AK22" s="111">
        <f>AJ22</f>
        <v>10.454017835072726</v>
      </c>
      <c r="AL22" s="111">
        <f t="shared" ref="AL22:AL24" si="74">AK22</f>
        <v>10.454017835072726</v>
      </c>
      <c r="AM22" s="110">
        <f>AL22*(1-$D$3)</f>
        <v>9.722236586617635</v>
      </c>
      <c r="AN22" s="111">
        <f>AM22</f>
        <v>9.722236586617635</v>
      </c>
      <c r="AO22" s="111">
        <f t="shared" ref="AO22:AO24" si="75">AN22</f>
        <v>9.722236586617635</v>
      </c>
    </row>
    <row r="23" spans="3:44" hidden="1" outlineLevel="1" x14ac:dyDescent="0.25">
      <c r="C23">
        <f t="shared" si="62"/>
        <v>3</v>
      </c>
      <c r="D23" s="110"/>
      <c r="E23" s="110"/>
      <c r="F23" s="110">
        <f>E20*1.2</f>
        <v>20.303999999999998</v>
      </c>
      <c r="G23" s="112">
        <f t="shared" si="63"/>
        <v>20.303999999999998</v>
      </c>
      <c r="H23" s="112">
        <f t="shared" si="64"/>
        <v>20.303999999999998</v>
      </c>
      <c r="I23" s="110">
        <f>H23*(1-$D$3)</f>
        <v>18.882719999999999</v>
      </c>
      <c r="J23" s="112">
        <f t="shared" si="47"/>
        <v>18.882719999999999</v>
      </c>
      <c r="K23" s="112">
        <f t="shared" si="65"/>
        <v>18.882719999999999</v>
      </c>
      <c r="L23" s="110">
        <f>K23*(1-$D$3)</f>
        <v>17.560929599999998</v>
      </c>
      <c r="M23" s="112">
        <f t="shared" si="48"/>
        <v>17.560929599999998</v>
      </c>
      <c r="N23" s="112">
        <f t="shared" si="66"/>
        <v>17.560929599999998</v>
      </c>
      <c r="O23" s="110">
        <f>N23*(1-$D$3)</f>
        <v>16.331664527999997</v>
      </c>
      <c r="P23" s="112">
        <f t="shared" si="49"/>
        <v>16.331664527999997</v>
      </c>
      <c r="Q23" s="112">
        <f t="shared" si="67"/>
        <v>16.331664527999997</v>
      </c>
      <c r="R23" s="110">
        <f>Q23*(1-$D$3)</f>
        <v>15.188448011039997</v>
      </c>
      <c r="S23" s="112">
        <f t="shared" si="50"/>
        <v>15.188448011039997</v>
      </c>
      <c r="T23" s="112">
        <f t="shared" si="68"/>
        <v>15.188448011039997</v>
      </c>
      <c r="U23" s="110">
        <f>T23*(1-$D$3)</f>
        <v>14.125256650267197</v>
      </c>
      <c r="V23" s="112">
        <f t="shared" si="51"/>
        <v>14.125256650267197</v>
      </c>
      <c r="W23" s="112">
        <f t="shared" si="69"/>
        <v>14.125256650267197</v>
      </c>
      <c r="X23" s="110">
        <f>W23*(1-$D$3)</f>
        <v>13.136488684748493</v>
      </c>
      <c r="Y23" s="112">
        <f t="shared" si="52"/>
        <v>13.136488684748493</v>
      </c>
      <c r="Z23" s="112">
        <f t="shared" si="70"/>
        <v>13.136488684748493</v>
      </c>
      <c r="AA23" s="110">
        <f>Z23*(1-$D$3)</f>
        <v>12.216934476816098</v>
      </c>
      <c r="AB23" s="112">
        <f t="shared" si="53"/>
        <v>12.216934476816098</v>
      </c>
      <c r="AC23" s="112">
        <f t="shared" si="71"/>
        <v>12.216934476816098</v>
      </c>
      <c r="AD23" s="110">
        <f>AC23*(1-$D$3)</f>
        <v>11.361749063438971</v>
      </c>
      <c r="AE23" s="112">
        <f t="shared" ref="AE23:AE24" si="76">AD23</f>
        <v>11.361749063438971</v>
      </c>
      <c r="AF23" s="112">
        <f t="shared" si="72"/>
        <v>11.361749063438971</v>
      </c>
      <c r="AG23" s="110">
        <f>AF23*(1-$D$3)</f>
        <v>10.566426628998242</v>
      </c>
      <c r="AH23" s="112">
        <f t="shared" ref="AH23:AH24" si="77">AG23</f>
        <v>10.566426628998242</v>
      </c>
      <c r="AI23" s="112">
        <f t="shared" si="73"/>
        <v>10.566426628998242</v>
      </c>
      <c r="AJ23" s="110">
        <f>AI23*(1-$D$3)</f>
        <v>9.8267767649683648</v>
      </c>
      <c r="AK23" s="112">
        <f t="shared" ref="AK23:AK24" si="78">AJ23</f>
        <v>9.8267767649683648</v>
      </c>
      <c r="AL23" s="112">
        <f t="shared" si="74"/>
        <v>9.8267767649683648</v>
      </c>
      <c r="AM23" s="110">
        <f>AL23*(1-$D$3)</f>
        <v>9.1389023914205794</v>
      </c>
      <c r="AN23" s="112">
        <f t="shared" ref="AN23:AN24" si="79">AM23</f>
        <v>9.1389023914205794</v>
      </c>
      <c r="AO23" s="112">
        <f t="shared" si="75"/>
        <v>9.1389023914205794</v>
      </c>
    </row>
    <row r="24" spans="3:44" hidden="1" outlineLevel="1" x14ac:dyDescent="0.25">
      <c r="C24">
        <f t="shared" si="62"/>
        <v>3</v>
      </c>
      <c r="D24" s="110"/>
      <c r="E24" s="110"/>
      <c r="F24" s="110">
        <f>E21*1.2</f>
        <v>1.2959999999999998</v>
      </c>
      <c r="G24" s="113">
        <f t="shared" si="63"/>
        <v>1.2959999999999998</v>
      </c>
      <c r="H24" s="113">
        <f t="shared" si="64"/>
        <v>1.2959999999999998</v>
      </c>
      <c r="I24" s="110">
        <f>H24*(1-$D$3)</f>
        <v>1.2052799999999997</v>
      </c>
      <c r="J24" s="113">
        <f t="shared" si="47"/>
        <v>1.2052799999999997</v>
      </c>
      <c r="K24" s="113">
        <f t="shared" si="65"/>
        <v>1.2052799999999997</v>
      </c>
      <c r="L24" s="110">
        <f>K24*(1-$D$3)</f>
        <v>1.1209103999999996</v>
      </c>
      <c r="M24" s="113">
        <f t="shared" si="48"/>
        <v>1.1209103999999996</v>
      </c>
      <c r="N24" s="113">
        <f t="shared" si="66"/>
        <v>1.1209103999999996</v>
      </c>
      <c r="O24" s="110">
        <f>N24*(1-$D$3)</f>
        <v>1.0424466719999996</v>
      </c>
      <c r="P24" s="113">
        <f t="shared" si="49"/>
        <v>1.0424466719999996</v>
      </c>
      <c r="Q24" s="113">
        <f t="shared" si="67"/>
        <v>1.0424466719999996</v>
      </c>
      <c r="R24" s="110">
        <f>Q24*(1-$D$3)</f>
        <v>0.96947540495999962</v>
      </c>
      <c r="S24" s="113">
        <f t="shared" si="50"/>
        <v>0.96947540495999962</v>
      </c>
      <c r="T24" s="113">
        <f t="shared" si="68"/>
        <v>0.96947540495999962</v>
      </c>
      <c r="U24" s="110">
        <f>T24*(1-$D$3)</f>
        <v>0.90161212661279955</v>
      </c>
      <c r="V24" s="113">
        <f t="shared" si="51"/>
        <v>0.90161212661279955</v>
      </c>
      <c r="W24" s="113">
        <f t="shared" si="69"/>
        <v>0.90161212661279955</v>
      </c>
      <c r="X24" s="110">
        <f>W24*(1-$D$3)</f>
        <v>0.83849927774990352</v>
      </c>
      <c r="Y24" s="113">
        <f t="shared" si="52"/>
        <v>0.83849927774990352</v>
      </c>
      <c r="Z24" s="113">
        <f t="shared" si="70"/>
        <v>0.83849927774990352</v>
      </c>
      <c r="AA24" s="110">
        <f>Z24*(1-$D$3)</f>
        <v>0.7798043283074102</v>
      </c>
      <c r="AB24" s="113">
        <f t="shared" si="53"/>
        <v>0.7798043283074102</v>
      </c>
      <c r="AC24" s="113">
        <f t="shared" si="71"/>
        <v>0.7798043283074102</v>
      </c>
      <c r="AD24" s="110">
        <f>AC24*(1-$D$3)</f>
        <v>0.72521802532589141</v>
      </c>
      <c r="AE24" s="113">
        <f t="shared" si="76"/>
        <v>0.72521802532589141</v>
      </c>
      <c r="AF24" s="113">
        <f t="shared" si="72"/>
        <v>0.72521802532589141</v>
      </c>
      <c r="AG24" s="110">
        <f>AF24*(1-$D$3)</f>
        <v>0.67445276355307893</v>
      </c>
      <c r="AH24" s="113">
        <f t="shared" si="77"/>
        <v>0.67445276355307893</v>
      </c>
      <c r="AI24" s="113">
        <f t="shared" si="73"/>
        <v>0.67445276355307893</v>
      </c>
      <c r="AJ24" s="110">
        <f>AI24*(1-$D$3)</f>
        <v>0.62724107010436336</v>
      </c>
      <c r="AK24" s="113">
        <f t="shared" si="78"/>
        <v>0.62724107010436336</v>
      </c>
      <c r="AL24" s="113">
        <f t="shared" si="74"/>
        <v>0.62724107010436336</v>
      </c>
      <c r="AM24" s="110">
        <f>AL24*(1-$D$3)</f>
        <v>0.58333419519705787</v>
      </c>
      <c r="AN24" s="113">
        <f t="shared" si="79"/>
        <v>0.58333419519705787</v>
      </c>
      <c r="AO24" s="113">
        <f t="shared" si="75"/>
        <v>0.58333419519705787</v>
      </c>
    </row>
    <row r="25" spans="3:44" hidden="1" outlineLevel="1" x14ac:dyDescent="0.25">
      <c r="C25">
        <f t="shared" si="62"/>
        <v>4</v>
      </c>
      <c r="D25" s="110"/>
      <c r="E25" s="110"/>
      <c r="F25" s="110"/>
      <c r="G25" s="110">
        <f>F22*1.2</f>
        <v>25.919999999999998</v>
      </c>
      <c r="H25" s="111">
        <f t="shared" si="64"/>
        <v>25.919999999999998</v>
      </c>
      <c r="I25" s="111">
        <f t="shared" ref="I25:I30" si="80">H25</f>
        <v>25.919999999999998</v>
      </c>
      <c r="J25" s="110">
        <f>I25*(1-$D$3)</f>
        <v>24.105599999999995</v>
      </c>
      <c r="K25" s="111">
        <f t="shared" si="65"/>
        <v>24.105599999999995</v>
      </c>
      <c r="L25" s="111">
        <f t="shared" ref="L25:L30" si="81">K25</f>
        <v>24.105599999999995</v>
      </c>
      <c r="M25" s="110">
        <f>L25*(1-$D$3)</f>
        <v>22.418207999999993</v>
      </c>
      <c r="N25" s="111">
        <f t="shared" si="66"/>
        <v>22.418207999999993</v>
      </c>
      <c r="O25" s="111">
        <f t="shared" ref="O25:O30" si="82">N25</f>
        <v>22.418207999999993</v>
      </c>
      <c r="P25" s="110">
        <f>O25*(1-$D$3)</f>
        <v>20.848933439999993</v>
      </c>
      <c r="Q25" s="111">
        <f t="shared" si="67"/>
        <v>20.848933439999993</v>
      </c>
      <c r="R25" s="111">
        <f t="shared" ref="R25:R30" si="83">Q25</f>
        <v>20.848933439999993</v>
      </c>
      <c r="S25" s="110">
        <f>R25*(1-$D$3)</f>
        <v>19.389508099199993</v>
      </c>
      <c r="T25" s="111">
        <f t="shared" si="68"/>
        <v>19.389508099199993</v>
      </c>
      <c r="U25" s="111">
        <f t="shared" ref="U25:U30" si="84">T25</f>
        <v>19.389508099199993</v>
      </c>
      <c r="V25" s="110">
        <f>U25*(1-$D$3)</f>
        <v>18.032242532255992</v>
      </c>
      <c r="W25" s="111">
        <f t="shared" si="69"/>
        <v>18.032242532255992</v>
      </c>
      <c r="X25" s="111">
        <f t="shared" ref="X25:X30" si="85">W25</f>
        <v>18.032242532255992</v>
      </c>
      <c r="Y25" s="110">
        <f>X25*(1-$D$3)</f>
        <v>16.769985554998073</v>
      </c>
      <c r="Z25" s="111">
        <f t="shared" si="70"/>
        <v>16.769985554998073</v>
      </c>
      <c r="AA25" s="111">
        <f t="shared" ref="AA25:AA30" si="86">Z25</f>
        <v>16.769985554998073</v>
      </c>
      <c r="AB25" s="110">
        <f>AA25*(1-$D$3)</f>
        <v>15.596086566148207</v>
      </c>
      <c r="AC25" s="111">
        <f t="shared" si="71"/>
        <v>15.596086566148207</v>
      </c>
      <c r="AD25" s="111">
        <f t="shared" ref="AD25:AD30" si="87">AC25</f>
        <v>15.596086566148207</v>
      </c>
      <c r="AE25" s="110">
        <f>AD25*(1-$D$3)</f>
        <v>14.504360506517832</v>
      </c>
      <c r="AF25" s="111">
        <f>AE25</f>
        <v>14.504360506517832</v>
      </c>
      <c r="AG25" s="111">
        <f t="shared" ref="AG25:AG27" si="88">AF25</f>
        <v>14.504360506517832</v>
      </c>
      <c r="AH25" s="110">
        <f>AG25*(1-$D$3)</f>
        <v>13.489055271061583</v>
      </c>
      <c r="AI25" s="111">
        <f>AH25</f>
        <v>13.489055271061583</v>
      </c>
      <c r="AJ25" s="111">
        <f t="shared" ref="AJ25:AJ27" si="89">AI25</f>
        <v>13.489055271061583</v>
      </c>
      <c r="AK25" s="110">
        <f>AJ25*(1-$D$3)</f>
        <v>12.544821402087271</v>
      </c>
      <c r="AL25" s="111">
        <f>AK25</f>
        <v>12.544821402087271</v>
      </c>
      <c r="AM25" s="111">
        <f t="shared" ref="AM25:AM27" si="90">AL25</f>
        <v>12.544821402087271</v>
      </c>
      <c r="AN25" s="110">
        <f>AM25*(1-$D$3)</f>
        <v>11.666683903941161</v>
      </c>
      <c r="AO25" s="111">
        <f>AN25</f>
        <v>11.666683903941161</v>
      </c>
      <c r="AP25" s="111">
        <f t="shared" ref="AP25:AP27" si="91">AO25</f>
        <v>11.666683903941161</v>
      </c>
    </row>
    <row r="26" spans="3:44" hidden="1" outlineLevel="1" x14ac:dyDescent="0.25">
      <c r="C26">
        <f t="shared" si="62"/>
        <v>4</v>
      </c>
      <c r="D26" s="110"/>
      <c r="E26" s="110"/>
      <c r="F26" s="110"/>
      <c r="G26" s="110">
        <f>F23*1.2</f>
        <v>24.364799999999999</v>
      </c>
      <c r="H26" s="112">
        <f t="shared" si="64"/>
        <v>24.364799999999999</v>
      </c>
      <c r="I26" s="112">
        <f t="shared" si="80"/>
        <v>24.364799999999999</v>
      </c>
      <c r="J26" s="110">
        <f>I26*(1-$D$3)</f>
        <v>22.659263999999997</v>
      </c>
      <c r="K26" s="112">
        <f t="shared" si="65"/>
        <v>22.659263999999997</v>
      </c>
      <c r="L26" s="112">
        <f t="shared" si="81"/>
        <v>22.659263999999997</v>
      </c>
      <c r="M26" s="110">
        <f>L26*(1-$D$3)</f>
        <v>21.073115519999995</v>
      </c>
      <c r="N26" s="112">
        <f t="shared" si="66"/>
        <v>21.073115519999995</v>
      </c>
      <c r="O26" s="112">
        <f t="shared" si="82"/>
        <v>21.073115519999995</v>
      </c>
      <c r="P26" s="110">
        <f>O26*(1-$D$3)</f>
        <v>19.597997433599993</v>
      </c>
      <c r="Q26" s="112">
        <f t="shared" si="67"/>
        <v>19.597997433599993</v>
      </c>
      <c r="R26" s="112">
        <f t="shared" si="83"/>
        <v>19.597997433599993</v>
      </c>
      <c r="S26" s="110">
        <f>R26*(1-$D$3)</f>
        <v>18.226137613247992</v>
      </c>
      <c r="T26" s="112">
        <f t="shared" si="68"/>
        <v>18.226137613247992</v>
      </c>
      <c r="U26" s="112">
        <f t="shared" si="84"/>
        <v>18.226137613247992</v>
      </c>
      <c r="V26" s="110">
        <f>U26*(1-$D$3)</f>
        <v>16.95030798032063</v>
      </c>
      <c r="W26" s="112">
        <f t="shared" si="69"/>
        <v>16.95030798032063</v>
      </c>
      <c r="X26" s="112">
        <f t="shared" si="85"/>
        <v>16.95030798032063</v>
      </c>
      <c r="Y26" s="110">
        <f>X26*(1-$D$3)</f>
        <v>15.763786421698185</v>
      </c>
      <c r="Z26" s="112">
        <f t="shared" si="70"/>
        <v>15.763786421698185</v>
      </c>
      <c r="AA26" s="112">
        <f t="shared" si="86"/>
        <v>15.763786421698185</v>
      </c>
      <c r="AB26" s="110">
        <f>AA26*(1-$D$3)</f>
        <v>14.660321372179311</v>
      </c>
      <c r="AC26" s="112">
        <f t="shared" si="71"/>
        <v>14.660321372179311</v>
      </c>
      <c r="AD26" s="112">
        <f t="shared" si="87"/>
        <v>14.660321372179311</v>
      </c>
      <c r="AE26" s="110">
        <f>AD26*(1-$D$3)</f>
        <v>13.634098876126759</v>
      </c>
      <c r="AF26" s="112">
        <f t="shared" ref="AF26:AF27" si="92">AE26</f>
        <v>13.634098876126759</v>
      </c>
      <c r="AG26" s="112">
        <f t="shared" si="88"/>
        <v>13.634098876126759</v>
      </c>
      <c r="AH26" s="110">
        <f>AG26*(1-$D$3)</f>
        <v>12.679711954797884</v>
      </c>
      <c r="AI26" s="112">
        <f t="shared" ref="AI26:AI27" si="93">AH26</f>
        <v>12.679711954797884</v>
      </c>
      <c r="AJ26" s="112">
        <f t="shared" si="89"/>
        <v>12.679711954797884</v>
      </c>
      <c r="AK26" s="110">
        <f>AJ26*(1-$D$3)</f>
        <v>11.792132117962032</v>
      </c>
      <c r="AL26" s="112">
        <f t="shared" ref="AL26:AL27" si="94">AK26</f>
        <v>11.792132117962032</v>
      </c>
      <c r="AM26" s="112">
        <f t="shared" si="90"/>
        <v>11.792132117962032</v>
      </c>
      <c r="AN26" s="110">
        <f>AM26*(1-$D$3)</f>
        <v>10.966682869704689</v>
      </c>
      <c r="AO26" s="112">
        <f t="shared" ref="AO26:AO27" si="95">AN26</f>
        <v>10.966682869704689</v>
      </c>
      <c r="AP26" s="112">
        <f t="shared" si="91"/>
        <v>10.966682869704689</v>
      </c>
    </row>
    <row r="27" spans="3:44" hidden="1" outlineLevel="1" x14ac:dyDescent="0.25">
      <c r="C27">
        <f t="shared" si="62"/>
        <v>4</v>
      </c>
      <c r="D27" s="110"/>
      <c r="E27" s="110"/>
      <c r="F27" s="110"/>
      <c r="G27" s="110">
        <f>F24*1.2</f>
        <v>1.5551999999999997</v>
      </c>
      <c r="H27" s="113">
        <f t="shared" si="64"/>
        <v>1.5551999999999997</v>
      </c>
      <c r="I27" s="113">
        <f t="shared" si="80"/>
        <v>1.5551999999999997</v>
      </c>
      <c r="J27" s="110">
        <f>I27*(1-$D$3)</f>
        <v>1.4463359999999996</v>
      </c>
      <c r="K27" s="113">
        <f t="shared" si="65"/>
        <v>1.4463359999999996</v>
      </c>
      <c r="L27" s="113">
        <f t="shared" si="81"/>
        <v>1.4463359999999996</v>
      </c>
      <c r="M27" s="110">
        <f>L27*(1-$D$3)</f>
        <v>1.3450924799999995</v>
      </c>
      <c r="N27" s="113">
        <f t="shared" si="66"/>
        <v>1.3450924799999995</v>
      </c>
      <c r="O27" s="113">
        <f t="shared" si="82"/>
        <v>1.3450924799999995</v>
      </c>
      <c r="P27" s="110">
        <f>O27*(1-$D$3)</f>
        <v>1.2509360063999995</v>
      </c>
      <c r="Q27" s="113">
        <f t="shared" si="67"/>
        <v>1.2509360063999995</v>
      </c>
      <c r="R27" s="113">
        <f t="shared" si="83"/>
        <v>1.2509360063999995</v>
      </c>
      <c r="S27" s="110">
        <f>R27*(1-$D$3)</f>
        <v>1.1633704859519993</v>
      </c>
      <c r="T27" s="113">
        <f t="shared" si="68"/>
        <v>1.1633704859519993</v>
      </c>
      <c r="U27" s="113">
        <f t="shared" si="84"/>
        <v>1.1633704859519993</v>
      </c>
      <c r="V27" s="110">
        <f>U27*(1-$D$3)</f>
        <v>1.0819345519353594</v>
      </c>
      <c r="W27" s="113">
        <f t="shared" si="69"/>
        <v>1.0819345519353594</v>
      </c>
      <c r="X27" s="113">
        <f t="shared" si="85"/>
        <v>1.0819345519353594</v>
      </c>
      <c r="Y27" s="110">
        <f>X27*(1-$D$3)</f>
        <v>1.0061991332998841</v>
      </c>
      <c r="Z27" s="113">
        <f t="shared" si="70"/>
        <v>1.0061991332998841</v>
      </c>
      <c r="AA27" s="113">
        <f t="shared" si="86"/>
        <v>1.0061991332998841</v>
      </c>
      <c r="AB27" s="110">
        <f>AA27*(1-$D$3)</f>
        <v>0.93576519396889213</v>
      </c>
      <c r="AC27" s="113">
        <f t="shared" si="71"/>
        <v>0.93576519396889213</v>
      </c>
      <c r="AD27" s="113">
        <f t="shared" si="87"/>
        <v>0.93576519396889213</v>
      </c>
      <c r="AE27" s="110">
        <f>AD27*(1-$D$3)</f>
        <v>0.87026163039106963</v>
      </c>
      <c r="AF27" s="113">
        <f t="shared" si="92"/>
        <v>0.87026163039106963</v>
      </c>
      <c r="AG27" s="113">
        <f t="shared" si="88"/>
        <v>0.87026163039106963</v>
      </c>
      <c r="AH27" s="110">
        <f>AG27*(1-$D$3)</f>
        <v>0.80934331626369471</v>
      </c>
      <c r="AI27" s="113">
        <f t="shared" si="93"/>
        <v>0.80934331626369471</v>
      </c>
      <c r="AJ27" s="113">
        <f t="shared" si="89"/>
        <v>0.80934331626369471</v>
      </c>
      <c r="AK27" s="110">
        <f>AJ27*(1-$D$3)</f>
        <v>0.75268928412523606</v>
      </c>
      <c r="AL27" s="113">
        <f t="shared" si="94"/>
        <v>0.75268928412523606</v>
      </c>
      <c r="AM27" s="113">
        <f t="shared" si="90"/>
        <v>0.75268928412523606</v>
      </c>
      <c r="AN27" s="110">
        <f>AM27*(1-$D$3)</f>
        <v>0.70000103423646953</v>
      </c>
      <c r="AO27" s="113">
        <f t="shared" si="95"/>
        <v>0.70000103423646953</v>
      </c>
      <c r="AP27" s="113">
        <f t="shared" si="91"/>
        <v>0.70000103423646953</v>
      </c>
    </row>
    <row r="28" spans="3:44" hidden="1" outlineLevel="1" x14ac:dyDescent="0.25">
      <c r="C28">
        <f t="shared" si="62"/>
        <v>5</v>
      </c>
      <c r="D28" s="110"/>
      <c r="E28" s="110"/>
      <c r="F28" s="110"/>
      <c r="G28" s="110"/>
      <c r="H28" s="110">
        <f>G25*1.2</f>
        <v>31.103999999999996</v>
      </c>
      <c r="I28" s="111">
        <f t="shared" si="80"/>
        <v>31.103999999999996</v>
      </c>
      <c r="J28" s="111">
        <f t="shared" ref="J28:J33" si="96">I28</f>
        <v>31.103999999999996</v>
      </c>
      <c r="K28" s="110">
        <f>J28*(1-$D$3)</f>
        <v>28.926719999999992</v>
      </c>
      <c r="L28" s="111">
        <f t="shared" si="81"/>
        <v>28.926719999999992</v>
      </c>
      <c r="M28" s="111">
        <f t="shared" ref="M28:M33" si="97">L28</f>
        <v>28.926719999999992</v>
      </c>
      <c r="N28" s="110">
        <f>M28*(1-$D$3)</f>
        <v>26.901849599999991</v>
      </c>
      <c r="O28" s="111">
        <f t="shared" si="82"/>
        <v>26.901849599999991</v>
      </c>
      <c r="P28" s="111">
        <f t="shared" ref="P28:P33" si="98">O28</f>
        <v>26.901849599999991</v>
      </c>
      <c r="Q28" s="110">
        <f>P28*(1-$D$3)</f>
        <v>25.018720127999991</v>
      </c>
      <c r="R28" s="111">
        <f t="shared" si="83"/>
        <v>25.018720127999991</v>
      </c>
      <c r="S28" s="111">
        <f t="shared" ref="S28:S33" si="99">R28</f>
        <v>25.018720127999991</v>
      </c>
      <c r="T28" s="110">
        <f>S28*(1-$D$3)</f>
        <v>23.267409719039989</v>
      </c>
      <c r="U28" s="111">
        <f t="shared" si="84"/>
        <v>23.267409719039989</v>
      </c>
      <c r="V28" s="111">
        <f t="shared" ref="V28:V33" si="100">U28</f>
        <v>23.267409719039989</v>
      </c>
      <c r="W28" s="110">
        <f>V28*(1-$D$3)</f>
        <v>21.63869103870719</v>
      </c>
      <c r="X28" s="111">
        <f t="shared" si="85"/>
        <v>21.63869103870719</v>
      </c>
      <c r="Y28" s="111">
        <f t="shared" ref="Y28:Y33" si="101">X28</f>
        <v>21.63869103870719</v>
      </c>
      <c r="Z28" s="110">
        <f>Y28*(1-$D$3)</f>
        <v>20.123982665997687</v>
      </c>
      <c r="AA28" s="111">
        <f t="shared" si="86"/>
        <v>20.123982665997687</v>
      </c>
      <c r="AB28" s="111">
        <f t="shared" ref="AB28:AB33" si="102">AA28</f>
        <v>20.123982665997687</v>
      </c>
      <c r="AC28" s="110">
        <f>AB28*(1-$D$3)</f>
        <v>18.715303879377849</v>
      </c>
      <c r="AD28" s="111">
        <f t="shared" si="87"/>
        <v>18.715303879377849</v>
      </c>
      <c r="AE28" s="111">
        <f t="shared" ref="AE28:AE33" si="103">AD28</f>
        <v>18.715303879377849</v>
      </c>
      <c r="AF28" s="110">
        <f>AE28*(1-$D$3)</f>
        <v>17.4052326078214</v>
      </c>
      <c r="AG28" s="111">
        <f>AF28</f>
        <v>17.4052326078214</v>
      </c>
      <c r="AH28" s="111">
        <f t="shared" ref="AH28:AH30" si="104">AG28</f>
        <v>17.4052326078214</v>
      </c>
      <c r="AI28" s="110">
        <f>AH28*(1-$D$3)</f>
        <v>16.1868663252739</v>
      </c>
      <c r="AJ28" s="111">
        <f>AI28</f>
        <v>16.1868663252739</v>
      </c>
      <c r="AK28" s="111">
        <f t="shared" ref="AK28:AK30" si="105">AJ28</f>
        <v>16.1868663252739</v>
      </c>
      <c r="AL28" s="110">
        <f>AK28*(1-$D$3)</f>
        <v>15.053785682504726</v>
      </c>
      <c r="AM28" s="111">
        <f>AL28</f>
        <v>15.053785682504726</v>
      </c>
      <c r="AN28" s="111">
        <f t="shared" ref="AN28:AN30" si="106">AM28</f>
        <v>15.053785682504726</v>
      </c>
      <c r="AO28" s="110">
        <f>AN28*(1-$D$3)</f>
        <v>14.000020684729394</v>
      </c>
      <c r="AP28" s="111">
        <f>AO28</f>
        <v>14.000020684729394</v>
      </c>
      <c r="AQ28" s="111">
        <f t="shared" ref="AQ28:AQ30" si="107">AP28</f>
        <v>14.000020684729394</v>
      </c>
    </row>
    <row r="29" spans="3:44" hidden="1" outlineLevel="1" x14ac:dyDescent="0.25">
      <c r="C29">
        <f t="shared" si="62"/>
        <v>5</v>
      </c>
      <c r="D29" s="110"/>
      <c r="E29" s="110"/>
      <c r="F29" s="110"/>
      <c r="G29" s="110"/>
      <c r="H29" s="110">
        <f>G26*1.2</f>
        <v>29.237759999999998</v>
      </c>
      <c r="I29" s="112">
        <f t="shared" si="80"/>
        <v>29.237759999999998</v>
      </c>
      <c r="J29" s="112">
        <f t="shared" si="96"/>
        <v>29.237759999999998</v>
      </c>
      <c r="K29" s="110">
        <f>J29*(1-$D$3)</f>
        <v>27.191116799999996</v>
      </c>
      <c r="L29" s="112">
        <f t="shared" si="81"/>
        <v>27.191116799999996</v>
      </c>
      <c r="M29" s="112">
        <f t="shared" si="97"/>
        <v>27.191116799999996</v>
      </c>
      <c r="N29" s="110">
        <f>M29*(1-$D$3)</f>
        <v>25.287738623999996</v>
      </c>
      <c r="O29" s="112">
        <f t="shared" si="82"/>
        <v>25.287738623999996</v>
      </c>
      <c r="P29" s="112">
        <f t="shared" si="98"/>
        <v>25.287738623999996</v>
      </c>
      <c r="Q29" s="110">
        <f>P29*(1-$D$3)</f>
        <v>23.517596920319995</v>
      </c>
      <c r="R29" s="112">
        <f t="shared" si="83"/>
        <v>23.517596920319995</v>
      </c>
      <c r="S29" s="112">
        <f t="shared" si="99"/>
        <v>23.517596920319995</v>
      </c>
      <c r="T29" s="110">
        <f>S29*(1-$D$3)</f>
        <v>21.871365135897594</v>
      </c>
      <c r="U29" s="112">
        <f t="shared" si="84"/>
        <v>21.871365135897594</v>
      </c>
      <c r="V29" s="112">
        <f t="shared" si="100"/>
        <v>21.871365135897594</v>
      </c>
      <c r="W29" s="110">
        <f>V29*(1-$D$3)</f>
        <v>20.340369576384763</v>
      </c>
      <c r="X29" s="112">
        <f t="shared" si="85"/>
        <v>20.340369576384763</v>
      </c>
      <c r="Y29" s="112">
        <f t="shared" si="101"/>
        <v>20.340369576384763</v>
      </c>
      <c r="Z29" s="110">
        <f>Y29*(1-$D$3)</f>
        <v>18.916543706037828</v>
      </c>
      <c r="AA29" s="112">
        <f t="shared" si="86"/>
        <v>18.916543706037828</v>
      </c>
      <c r="AB29" s="112">
        <f t="shared" si="102"/>
        <v>18.916543706037828</v>
      </c>
      <c r="AC29" s="110">
        <f>AB29*(1-$D$3)</f>
        <v>17.592385646615178</v>
      </c>
      <c r="AD29" s="112">
        <f t="shared" si="87"/>
        <v>17.592385646615178</v>
      </c>
      <c r="AE29" s="112">
        <f t="shared" si="103"/>
        <v>17.592385646615178</v>
      </c>
      <c r="AF29" s="110">
        <f>AE29*(1-$D$3)</f>
        <v>16.360918651352115</v>
      </c>
      <c r="AG29" s="112">
        <f t="shared" ref="AG29:AG30" si="108">AF29</f>
        <v>16.360918651352115</v>
      </c>
      <c r="AH29" s="112">
        <f t="shared" si="104"/>
        <v>16.360918651352115</v>
      </c>
      <c r="AI29" s="110">
        <f>AH29*(1-$D$3)</f>
        <v>15.215654345757466</v>
      </c>
      <c r="AJ29" s="112">
        <f t="shared" ref="AJ29:AJ30" si="109">AI29</f>
        <v>15.215654345757466</v>
      </c>
      <c r="AK29" s="112">
        <f t="shared" si="105"/>
        <v>15.215654345757466</v>
      </c>
      <c r="AL29" s="110">
        <f>AK29*(1-$D$3)</f>
        <v>14.150558541554442</v>
      </c>
      <c r="AM29" s="112">
        <f t="shared" ref="AM29:AM30" si="110">AL29</f>
        <v>14.150558541554442</v>
      </c>
      <c r="AN29" s="112">
        <f t="shared" si="106"/>
        <v>14.150558541554442</v>
      </c>
      <c r="AO29" s="110">
        <f>AN29*(1-$D$3)</f>
        <v>13.160019443645631</v>
      </c>
      <c r="AP29" s="112">
        <f t="shared" ref="AP29:AP30" si="111">AO29</f>
        <v>13.160019443645631</v>
      </c>
      <c r="AQ29" s="112">
        <f t="shared" si="107"/>
        <v>13.160019443645631</v>
      </c>
    </row>
    <row r="30" spans="3:44" hidden="1" outlineLevel="1" x14ac:dyDescent="0.25">
      <c r="C30">
        <f t="shared" si="62"/>
        <v>5</v>
      </c>
      <c r="D30" s="110"/>
      <c r="E30" s="110"/>
      <c r="F30" s="110"/>
      <c r="G30" s="110"/>
      <c r="H30" s="110">
        <f>G27*1.2</f>
        <v>1.8662399999999995</v>
      </c>
      <c r="I30" s="113">
        <f t="shared" si="80"/>
        <v>1.8662399999999995</v>
      </c>
      <c r="J30" s="113">
        <f t="shared" si="96"/>
        <v>1.8662399999999995</v>
      </c>
      <c r="K30" s="110">
        <f>J30*(1-$D$3)</f>
        <v>1.7356031999999995</v>
      </c>
      <c r="L30" s="113">
        <f t="shared" si="81"/>
        <v>1.7356031999999995</v>
      </c>
      <c r="M30" s="113">
        <f t="shared" si="97"/>
        <v>1.7356031999999995</v>
      </c>
      <c r="N30" s="110">
        <f>M30*(1-$D$3)</f>
        <v>1.6141109759999994</v>
      </c>
      <c r="O30" s="113">
        <f t="shared" si="82"/>
        <v>1.6141109759999994</v>
      </c>
      <c r="P30" s="113">
        <f t="shared" si="98"/>
        <v>1.6141109759999994</v>
      </c>
      <c r="Q30" s="110">
        <f>P30*(1-$D$3)</f>
        <v>1.5011232076799994</v>
      </c>
      <c r="R30" s="113">
        <f t="shared" si="83"/>
        <v>1.5011232076799994</v>
      </c>
      <c r="S30" s="113">
        <f t="shared" si="99"/>
        <v>1.5011232076799994</v>
      </c>
      <c r="T30" s="110">
        <f>S30*(1-$D$3)</f>
        <v>1.3960445831423993</v>
      </c>
      <c r="U30" s="113">
        <f t="shared" si="84"/>
        <v>1.3960445831423993</v>
      </c>
      <c r="V30" s="113">
        <f t="shared" si="100"/>
        <v>1.3960445831423993</v>
      </c>
      <c r="W30" s="110">
        <f>V30*(1-$D$3)</f>
        <v>1.2983214623224313</v>
      </c>
      <c r="X30" s="113">
        <f t="shared" si="85"/>
        <v>1.2983214623224313</v>
      </c>
      <c r="Y30" s="113">
        <f t="shared" si="101"/>
        <v>1.2983214623224313</v>
      </c>
      <c r="Z30" s="110">
        <f>Y30*(1-$D$3)</f>
        <v>1.2074389599598609</v>
      </c>
      <c r="AA30" s="113">
        <f t="shared" si="86"/>
        <v>1.2074389599598609</v>
      </c>
      <c r="AB30" s="113">
        <f t="shared" si="102"/>
        <v>1.2074389599598609</v>
      </c>
      <c r="AC30" s="110">
        <f>AB30*(1-$D$3)</f>
        <v>1.1229182327626706</v>
      </c>
      <c r="AD30" s="113">
        <f t="shared" si="87"/>
        <v>1.1229182327626706</v>
      </c>
      <c r="AE30" s="113">
        <f t="shared" si="103"/>
        <v>1.1229182327626706</v>
      </c>
      <c r="AF30" s="110">
        <f>AE30*(1-$D$3)</f>
        <v>1.0443139564692836</v>
      </c>
      <c r="AG30" s="113">
        <f t="shared" si="108"/>
        <v>1.0443139564692836</v>
      </c>
      <c r="AH30" s="113">
        <f t="shared" si="104"/>
        <v>1.0443139564692836</v>
      </c>
      <c r="AI30" s="110">
        <f>AH30*(1-$D$3)</f>
        <v>0.97121197951643368</v>
      </c>
      <c r="AJ30" s="113">
        <f t="shared" si="109"/>
        <v>0.97121197951643368</v>
      </c>
      <c r="AK30" s="113">
        <f t="shared" si="105"/>
        <v>0.97121197951643368</v>
      </c>
      <c r="AL30" s="110">
        <f>AK30*(1-$D$3)</f>
        <v>0.90322714095028322</v>
      </c>
      <c r="AM30" s="113">
        <f t="shared" si="110"/>
        <v>0.90322714095028322</v>
      </c>
      <c r="AN30" s="113">
        <f t="shared" si="106"/>
        <v>0.90322714095028322</v>
      </c>
      <c r="AO30" s="110">
        <f>AN30*(1-$D$3)</f>
        <v>0.84000124108376339</v>
      </c>
      <c r="AP30" s="113">
        <f t="shared" si="111"/>
        <v>0.84000124108376339</v>
      </c>
      <c r="AQ30" s="113">
        <f t="shared" si="107"/>
        <v>0.84000124108376339</v>
      </c>
    </row>
    <row r="31" spans="3:44" hidden="1" outlineLevel="1" x14ac:dyDescent="0.25">
      <c r="C31">
        <f t="shared" si="62"/>
        <v>6</v>
      </c>
      <c r="D31" s="110"/>
      <c r="E31" s="110"/>
      <c r="F31" s="110"/>
      <c r="G31" s="110"/>
      <c r="H31" s="110"/>
      <c r="I31" s="110">
        <f>H28*1.2</f>
        <v>37.324799999999996</v>
      </c>
      <c r="J31" s="111">
        <f t="shared" si="96"/>
        <v>37.324799999999996</v>
      </c>
      <c r="K31" s="111">
        <f t="shared" ref="K31:K36" si="112">J31</f>
        <v>37.324799999999996</v>
      </c>
      <c r="L31" s="110">
        <f>K31*(1-$D$3)</f>
        <v>34.712063999999991</v>
      </c>
      <c r="M31" s="111">
        <f t="shared" si="97"/>
        <v>34.712063999999991</v>
      </c>
      <c r="N31" s="111">
        <f t="shared" ref="N31:N36" si="113">M31</f>
        <v>34.712063999999991</v>
      </c>
      <c r="O31" s="110">
        <f>N31*(1-$D$3)</f>
        <v>32.282219519999991</v>
      </c>
      <c r="P31" s="111">
        <f t="shared" si="98"/>
        <v>32.282219519999991</v>
      </c>
      <c r="Q31" s="111">
        <f t="shared" ref="Q31:Q36" si="114">P31</f>
        <v>32.282219519999991</v>
      </c>
      <c r="R31" s="110">
        <f>Q31*(1-$D$3)</f>
        <v>30.022464153599991</v>
      </c>
      <c r="S31" s="111">
        <f t="shared" si="99"/>
        <v>30.022464153599991</v>
      </c>
      <c r="T31" s="111">
        <f t="shared" ref="T31:T36" si="115">S31</f>
        <v>30.022464153599991</v>
      </c>
      <c r="U31" s="110">
        <f>T31*(1-$D$3)</f>
        <v>27.920891662847989</v>
      </c>
      <c r="V31" s="111">
        <f t="shared" si="100"/>
        <v>27.920891662847989</v>
      </c>
      <c r="W31" s="111">
        <f t="shared" ref="W31:W36" si="116">V31</f>
        <v>27.920891662847989</v>
      </c>
      <c r="X31" s="110">
        <f>W31*(1-$D$3)</f>
        <v>25.966429246448627</v>
      </c>
      <c r="Y31" s="111">
        <f t="shared" si="101"/>
        <v>25.966429246448627</v>
      </c>
      <c r="Z31" s="111">
        <f t="shared" ref="Z31:Z36" si="117">Y31</f>
        <v>25.966429246448627</v>
      </c>
      <c r="AA31" s="110">
        <f>Z31*(1-$D$3)</f>
        <v>24.148779199197222</v>
      </c>
      <c r="AB31" s="111">
        <f t="shared" si="102"/>
        <v>24.148779199197222</v>
      </c>
      <c r="AC31" s="111">
        <f t="shared" ref="AC31:AC36" si="118">AB31</f>
        <v>24.148779199197222</v>
      </c>
      <c r="AD31" s="110">
        <f>AC31*(1-$D$3)</f>
        <v>22.458364655253416</v>
      </c>
      <c r="AE31" s="111">
        <f t="shared" si="103"/>
        <v>22.458364655253416</v>
      </c>
      <c r="AF31" s="111">
        <f t="shared" ref="AF31:AF36" si="119">AE31</f>
        <v>22.458364655253416</v>
      </c>
      <c r="AG31" s="110">
        <f>AF31*(1-$D$3)</f>
        <v>20.886279129385674</v>
      </c>
      <c r="AH31" s="111">
        <f>AG31</f>
        <v>20.886279129385674</v>
      </c>
      <c r="AI31" s="111">
        <f t="shared" ref="AI31:AI33" si="120">AH31</f>
        <v>20.886279129385674</v>
      </c>
      <c r="AJ31" s="110">
        <f>AI31*(1-$D$3)</f>
        <v>19.424239590328675</v>
      </c>
      <c r="AK31" s="111">
        <f>AJ31</f>
        <v>19.424239590328675</v>
      </c>
      <c r="AL31" s="111">
        <f t="shared" ref="AL31:AL33" si="121">AK31</f>
        <v>19.424239590328675</v>
      </c>
      <c r="AM31" s="110">
        <f>AL31*(1-$D$3)</f>
        <v>18.064542819005666</v>
      </c>
      <c r="AN31" s="111">
        <f>AM31</f>
        <v>18.064542819005666</v>
      </c>
      <c r="AO31" s="111">
        <f t="shared" ref="AO31:AO33" si="122">AN31</f>
        <v>18.064542819005666</v>
      </c>
      <c r="AP31" s="110">
        <f>AO31*(1-$D$3)</f>
        <v>16.800024821675269</v>
      </c>
      <c r="AQ31" s="111">
        <f>AP31</f>
        <v>16.800024821675269</v>
      </c>
      <c r="AR31" s="111">
        <f t="shared" ref="AR31:AR33" si="123">AQ31</f>
        <v>16.800024821675269</v>
      </c>
    </row>
    <row r="32" spans="3:44" hidden="1" outlineLevel="1" x14ac:dyDescent="0.25">
      <c r="C32">
        <f t="shared" si="62"/>
        <v>6</v>
      </c>
      <c r="D32" s="110"/>
      <c r="E32" s="110"/>
      <c r="F32" s="110"/>
      <c r="G32" s="110"/>
      <c r="H32" s="110"/>
      <c r="I32" s="110">
        <f>H29*1.2</f>
        <v>35.085311999999995</v>
      </c>
      <c r="J32" s="112">
        <f t="shared" si="96"/>
        <v>35.085311999999995</v>
      </c>
      <c r="K32" s="112">
        <f t="shared" si="112"/>
        <v>35.085311999999995</v>
      </c>
      <c r="L32" s="110">
        <f>K32*(1-$D$3)</f>
        <v>32.629340159999991</v>
      </c>
      <c r="M32" s="112">
        <f t="shared" si="97"/>
        <v>32.629340159999991</v>
      </c>
      <c r="N32" s="112">
        <f t="shared" si="113"/>
        <v>32.629340159999991</v>
      </c>
      <c r="O32" s="110">
        <f>N32*(1-$D$3)</f>
        <v>30.345286348799991</v>
      </c>
      <c r="P32" s="112">
        <f t="shared" si="98"/>
        <v>30.345286348799991</v>
      </c>
      <c r="Q32" s="112">
        <f t="shared" si="114"/>
        <v>30.345286348799991</v>
      </c>
      <c r="R32" s="110">
        <f>Q32*(1-$D$3)</f>
        <v>28.22111630438399</v>
      </c>
      <c r="S32" s="112">
        <f t="shared" si="99"/>
        <v>28.22111630438399</v>
      </c>
      <c r="T32" s="112">
        <f t="shared" si="115"/>
        <v>28.22111630438399</v>
      </c>
      <c r="U32" s="110">
        <f>T32*(1-$D$3)</f>
        <v>26.245638163077111</v>
      </c>
      <c r="V32" s="112">
        <f t="shared" si="100"/>
        <v>26.245638163077111</v>
      </c>
      <c r="W32" s="112">
        <f t="shared" si="116"/>
        <v>26.245638163077111</v>
      </c>
      <c r="X32" s="110">
        <f>W32*(1-$D$3)</f>
        <v>24.408443491661711</v>
      </c>
      <c r="Y32" s="112">
        <f t="shared" si="101"/>
        <v>24.408443491661711</v>
      </c>
      <c r="Z32" s="112">
        <f t="shared" si="117"/>
        <v>24.408443491661711</v>
      </c>
      <c r="AA32" s="110">
        <f>Z32*(1-$D$3)</f>
        <v>22.699852447245391</v>
      </c>
      <c r="AB32" s="112">
        <f t="shared" si="102"/>
        <v>22.699852447245391</v>
      </c>
      <c r="AC32" s="112">
        <f t="shared" si="118"/>
        <v>22.699852447245391</v>
      </c>
      <c r="AD32" s="110">
        <f>AC32*(1-$D$3)</f>
        <v>21.110862775938212</v>
      </c>
      <c r="AE32" s="112">
        <f t="shared" si="103"/>
        <v>21.110862775938212</v>
      </c>
      <c r="AF32" s="112">
        <f t="shared" si="119"/>
        <v>21.110862775938212</v>
      </c>
      <c r="AG32" s="110">
        <f>AF32*(1-$D$3)</f>
        <v>19.633102381622535</v>
      </c>
      <c r="AH32" s="112">
        <f t="shared" ref="AH32:AH33" si="124">AG32</f>
        <v>19.633102381622535</v>
      </c>
      <c r="AI32" s="112">
        <f t="shared" si="120"/>
        <v>19.633102381622535</v>
      </c>
      <c r="AJ32" s="110">
        <f>AI32*(1-$D$3)</f>
        <v>18.258785214908958</v>
      </c>
      <c r="AK32" s="112">
        <f t="shared" ref="AK32:AK33" si="125">AJ32</f>
        <v>18.258785214908958</v>
      </c>
      <c r="AL32" s="112">
        <f t="shared" si="121"/>
        <v>18.258785214908958</v>
      </c>
      <c r="AM32" s="110">
        <f>AL32*(1-$D$3)</f>
        <v>16.98067024986533</v>
      </c>
      <c r="AN32" s="112">
        <f t="shared" ref="AN32:AN33" si="126">AM32</f>
        <v>16.98067024986533</v>
      </c>
      <c r="AO32" s="112">
        <f t="shared" si="122"/>
        <v>16.98067024986533</v>
      </c>
      <c r="AP32" s="110">
        <f>AO32*(1-$D$3)</f>
        <v>15.792023332374756</v>
      </c>
      <c r="AQ32" s="112">
        <f t="shared" ref="AQ32:AQ33" si="127">AP32</f>
        <v>15.792023332374756</v>
      </c>
      <c r="AR32" s="112">
        <f t="shared" si="123"/>
        <v>15.792023332374756</v>
      </c>
    </row>
    <row r="33" spans="3:49" hidden="1" outlineLevel="1" x14ac:dyDescent="0.25">
      <c r="C33">
        <f t="shared" si="62"/>
        <v>6</v>
      </c>
      <c r="D33" s="110"/>
      <c r="E33" s="110"/>
      <c r="F33" s="110"/>
      <c r="G33" s="110"/>
      <c r="H33" s="110"/>
      <c r="I33" s="110">
        <f>H30*1.2</f>
        <v>2.2394879999999993</v>
      </c>
      <c r="J33" s="113">
        <f t="shared" si="96"/>
        <v>2.2394879999999993</v>
      </c>
      <c r="K33" s="113">
        <f t="shared" si="112"/>
        <v>2.2394879999999993</v>
      </c>
      <c r="L33" s="110">
        <f>K33*(1-$D$3)</f>
        <v>2.082723839999999</v>
      </c>
      <c r="M33" s="113">
        <f t="shared" si="97"/>
        <v>2.082723839999999</v>
      </c>
      <c r="N33" s="113">
        <f t="shared" si="113"/>
        <v>2.082723839999999</v>
      </c>
      <c r="O33" s="110">
        <f>N33*(1-$D$3)</f>
        <v>1.9369331711999989</v>
      </c>
      <c r="P33" s="113">
        <f t="shared" si="98"/>
        <v>1.9369331711999989</v>
      </c>
      <c r="Q33" s="113">
        <f t="shared" si="114"/>
        <v>1.9369331711999989</v>
      </c>
      <c r="R33" s="110">
        <f>Q33*(1-$D$3)</f>
        <v>1.8013478492159989</v>
      </c>
      <c r="S33" s="113">
        <f t="shared" si="99"/>
        <v>1.8013478492159989</v>
      </c>
      <c r="T33" s="113">
        <f t="shared" si="115"/>
        <v>1.8013478492159989</v>
      </c>
      <c r="U33" s="110">
        <f>T33*(1-$D$3)</f>
        <v>1.6752534997708788</v>
      </c>
      <c r="V33" s="113">
        <f t="shared" si="100"/>
        <v>1.6752534997708788</v>
      </c>
      <c r="W33" s="113">
        <f t="shared" si="116"/>
        <v>1.6752534997708788</v>
      </c>
      <c r="X33" s="110">
        <f>W33*(1-$D$3)</f>
        <v>1.5579857547869171</v>
      </c>
      <c r="Y33" s="113">
        <f t="shared" si="101"/>
        <v>1.5579857547869171</v>
      </c>
      <c r="Z33" s="113">
        <f t="shared" si="117"/>
        <v>1.5579857547869171</v>
      </c>
      <c r="AA33" s="110">
        <f>Z33*(1-$D$3)</f>
        <v>1.4489267519518327</v>
      </c>
      <c r="AB33" s="113">
        <f t="shared" si="102"/>
        <v>1.4489267519518327</v>
      </c>
      <c r="AC33" s="113">
        <f t="shared" si="118"/>
        <v>1.4489267519518327</v>
      </c>
      <c r="AD33" s="110">
        <f>AC33*(1-$D$3)</f>
        <v>1.3475018793152043</v>
      </c>
      <c r="AE33" s="113">
        <f t="shared" si="103"/>
        <v>1.3475018793152043</v>
      </c>
      <c r="AF33" s="113">
        <f t="shared" si="119"/>
        <v>1.3475018793152043</v>
      </c>
      <c r="AG33" s="110">
        <f>AF33*(1-$D$3)</f>
        <v>1.2531767477631399</v>
      </c>
      <c r="AH33" s="113">
        <f t="shared" si="124"/>
        <v>1.2531767477631399</v>
      </c>
      <c r="AI33" s="113">
        <f t="shared" si="120"/>
        <v>1.2531767477631399</v>
      </c>
      <c r="AJ33" s="110">
        <f>AI33*(1-$D$3)</f>
        <v>1.16545437541972</v>
      </c>
      <c r="AK33" s="113">
        <f t="shared" si="125"/>
        <v>1.16545437541972</v>
      </c>
      <c r="AL33" s="113">
        <f t="shared" si="121"/>
        <v>1.16545437541972</v>
      </c>
      <c r="AM33" s="110">
        <f>AL33*(1-$D$3)</f>
        <v>1.0838725691403395</v>
      </c>
      <c r="AN33" s="113">
        <f t="shared" si="126"/>
        <v>1.0838725691403395</v>
      </c>
      <c r="AO33" s="113">
        <f t="shared" si="122"/>
        <v>1.0838725691403395</v>
      </c>
      <c r="AP33" s="110">
        <f>AO33*(1-$D$3)</f>
        <v>1.0080014893005156</v>
      </c>
      <c r="AQ33" s="113">
        <f t="shared" si="127"/>
        <v>1.0080014893005156</v>
      </c>
      <c r="AR33" s="113">
        <f t="shared" si="123"/>
        <v>1.0080014893005156</v>
      </c>
    </row>
    <row r="34" spans="3:49" hidden="1" outlineLevel="1" x14ac:dyDescent="0.25">
      <c r="C34">
        <f t="shared" si="62"/>
        <v>7</v>
      </c>
      <c r="D34" s="110"/>
      <c r="E34" s="110"/>
      <c r="F34" s="110"/>
      <c r="G34" s="110"/>
      <c r="H34" s="110"/>
      <c r="I34" s="110"/>
      <c r="J34" s="110">
        <f>I31*1.2</f>
        <v>44.789759999999994</v>
      </c>
      <c r="K34" s="111">
        <f t="shared" si="112"/>
        <v>44.789759999999994</v>
      </c>
      <c r="L34" s="111">
        <f t="shared" ref="L34:L39" si="128">K34</f>
        <v>44.789759999999994</v>
      </c>
      <c r="M34" s="110">
        <f>L34*(1-$D$3)</f>
        <v>41.654476799999991</v>
      </c>
      <c r="N34" s="111">
        <f t="shared" si="113"/>
        <v>41.654476799999991</v>
      </c>
      <c r="O34" s="111">
        <f t="shared" ref="O34:O39" si="129">N34</f>
        <v>41.654476799999991</v>
      </c>
      <c r="P34" s="110">
        <f>O34*(1-$D$3)</f>
        <v>38.738663423999988</v>
      </c>
      <c r="Q34" s="111">
        <f t="shared" si="114"/>
        <v>38.738663423999988</v>
      </c>
      <c r="R34" s="111">
        <f t="shared" ref="R34:R39" si="130">Q34</f>
        <v>38.738663423999988</v>
      </c>
      <c r="S34" s="110">
        <f>R34*(1-$D$3)</f>
        <v>36.026956984319987</v>
      </c>
      <c r="T34" s="111">
        <f t="shared" si="115"/>
        <v>36.026956984319987</v>
      </c>
      <c r="U34" s="111">
        <f t="shared" ref="U34:U39" si="131">T34</f>
        <v>36.026956984319987</v>
      </c>
      <c r="V34" s="110">
        <f>U34*(1-$D$3)</f>
        <v>33.505069995417585</v>
      </c>
      <c r="W34" s="111">
        <f t="shared" si="116"/>
        <v>33.505069995417585</v>
      </c>
      <c r="X34" s="111">
        <f t="shared" ref="X34:X39" si="132">W34</f>
        <v>33.505069995417585</v>
      </c>
      <c r="Y34" s="110">
        <f>X34*(1-$D$3)</f>
        <v>31.159715095738353</v>
      </c>
      <c r="Z34" s="111">
        <f t="shared" si="117"/>
        <v>31.159715095738353</v>
      </c>
      <c r="AA34" s="111">
        <f t="shared" ref="AA34:AA39" si="133">Z34</f>
        <v>31.159715095738353</v>
      </c>
      <c r="AB34" s="110">
        <f>AA34*(1-$D$3)</f>
        <v>28.978535039036665</v>
      </c>
      <c r="AC34" s="111">
        <f t="shared" si="118"/>
        <v>28.978535039036665</v>
      </c>
      <c r="AD34" s="111">
        <f t="shared" ref="AD34:AD39" si="134">AC34</f>
        <v>28.978535039036665</v>
      </c>
      <c r="AE34" s="110">
        <f>AD34*(1-$D$3)</f>
        <v>26.950037586304095</v>
      </c>
      <c r="AF34" s="111">
        <f t="shared" si="119"/>
        <v>26.950037586304095</v>
      </c>
      <c r="AG34" s="111">
        <f t="shared" ref="AG34:AG39" si="135">AF34</f>
        <v>26.950037586304095</v>
      </c>
      <c r="AH34" s="110">
        <f>AG34*(1-$D$3)</f>
        <v>25.063534955262806</v>
      </c>
      <c r="AI34" s="111">
        <f>AH34</f>
        <v>25.063534955262806</v>
      </c>
      <c r="AJ34" s="111">
        <f t="shared" ref="AJ34:AJ36" si="136">AI34</f>
        <v>25.063534955262806</v>
      </c>
      <c r="AK34" s="110">
        <f>AJ34*(1-$D$3)</f>
        <v>23.309087508394409</v>
      </c>
      <c r="AL34" s="111">
        <f>AK34</f>
        <v>23.309087508394409</v>
      </c>
      <c r="AM34" s="111">
        <f t="shared" ref="AM34:AM36" si="137">AL34</f>
        <v>23.309087508394409</v>
      </c>
      <c r="AN34" s="110">
        <f>AM34*(1-$D$3)</f>
        <v>21.677451382806797</v>
      </c>
      <c r="AO34" s="111">
        <f>AN34</f>
        <v>21.677451382806797</v>
      </c>
      <c r="AP34" s="111">
        <f t="shared" ref="AP34:AP36" si="138">AO34</f>
        <v>21.677451382806797</v>
      </c>
      <c r="AQ34" s="110">
        <f>AP34*(1-$D$3)</f>
        <v>20.16002978601032</v>
      </c>
      <c r="AR34" s="111">
        <f>AQ34</f>
        <v>20.16002978601032</v>
      </c>
      <c r="AS34" s="111">
        <f t="shared" ref="AS34:AS36" si="139">AR34</f>
        <v>20.16002978601032</v>
      </c>
    </row>
    <row r="35" spans="3:49" hidden="1" outlineLevel="1" x14ac:dyDescent="0.25">
      <c r="C35">
        <f t="shared" si="62"/>
        <v>7</v>
      </c>
      <c r="D35" s="110"/>
      <c r="E35" s="110"/>
      <c r="F35" s="110"/>
      <c r="G35" s="110"/>
      <c r="H35" s="110"/>
      <c r="I35" s="110"/>
      <c r="J35" s="110">
        <f>I32*1.2</f>
        <v>42.102374399999995</v>
      </c>
      <c r="K35" s="112">
        <f t="shared" si="112"/>
        <v>42.102374399999995</v>
      </c>
      <c r="L35" s="112">
        <f t="shared" si="128"/>
        <v>42.102374399999995</v>
      </c>
      <c r="M35" s="110">
        <f>L35*(1-$D$3)</f>
        <v>39.155208191999996</v>
      </c>
      <c r="N35" s="112">
        <f t="shared" si="113"/>
        <v>39.155208191999996</v>
      </c>
      <c r="O35" s="112">
        <f t="shared" si="129"/>
        <v>39.155208191999996</v>
      </c>
      <c r="P35" s="110">
        <f>O35*(1-$D$3)</f>
        <v>36.414343618559997</v>
      </c>
      <c r="Q35" s="112">
        <f t="shared" si="114"/>
        <v>36.414343618559997</v>
      </c>
      <c r="R35" s="112">
        <f t="shared" si="130"/>
        <v>36.414343618559997</v>
      </c>
      <c r="S35" s="110">
        <f>R35*(1-$D$3)</f>
        <v>33.865339565260797</v>
      </c>
      <c r="T35" s="112">
        <f t="shared" si="115"/>
        <v>33.865339565260797</v>
      </c>
      <c r="U35" s="112">
        <f t="shared" si="131"/>
        <v>33.865339565260797</v>
      </c>
      <c r="V35" s="110">
        <f>U35*(1-$D$3)</f>
        <v>31.49476579569254</v>
      </c>
      <c r="W35" s="112">
        <f t="shared" si="116"/>
        <v>31.49476579569254</v>
      </c>
      <c r="X35" s="112">
        <f t="shared" si="132"/>
        <v>31.49476579569254</v>
      </c>
      <c r="Y35" s="110">
        <f>X35*(1-$D$3)</f>
        <v>29.290132189994061</v>
      </c>
      <c r="Z35" s="112">
        <f t="shared" si="117"/>
        <v>29.290132189994061</v>
      </c>
      <c r="AA35" s="112">
        <f t="shared" si="133"/>
        <v>29.290132189994061</v>
      </c>
      <c r="AB35" s="110">
        <f>AA35*(1-$D$3)</f>
        <v>27.239822936694477</v>
      </c>
      <c r="AC35" s="112">
        <f t="shared" si="118"/>
        <v>27.239822936694477</v>
      </c>
      <c r="AD35" s="112">
        <f t="shared" si="134"/>
        <v>27.239822936694477</v>
      </c>
      <c r="AE35" s="110">
        <f>AD35*(1-$D$3)</f>
        <v>25.333035331125863</v>
      </c>
      <c r="AF35" s="112">
        <f t="shared" si="119"/>
        <v>25.333035331125863</v>
      </c>
      <c r="AG35" s="112">
        <f t="shared" si="135"/>
        <v>25.333035331125863</v>
      </c>
      <c r="AH35" s="110">
        <f>AG35*(1-$D$3)</f>
        <v>23.559722857947051</v>
      </c>
      <c r="AI35" s="112">
        <f t="shared" ref="AI35:AI36" si="140">AH35</f>
        <v>23.559722857947051</v>
      </c>
      <c r="AJ35" s="112">
        <f t="shared" si="136"/>
        <v>23.559722857947051</v>
      </c>
      <c r="AK35" s="110">
        <f>AJ35*(1-$D$3)</f>
        <v>21.910542257890757</v>
      </c>
      <c r="AL35" s="112">
        <f t="shared" ref="AL35:AL36" si="141">AK35</f>
        <v>21.910542257890757</v>
      </c>
      <c r="AM35" s="112">
        <f t="shared" si="137"/>
        <v>21.910542257890757</v>
      </c>
      <c r="AN35" s="110">
        <f>AM35*(1-$D$3)</f>
        <v>20.376804299838401</v>
      </c>
      <c r="AO35" s="112">
        <f t="shared" ref="AO35:AO36" si="142">AN35</f>
        <v>20.376804299838401</v>
      </c>
      <c r="AP35" s="112">
        <f t="shared" si="138"/>
        <v>20.376804299838401</v>
      </c>
      <c r="AQ35" s="110">
        <f>AP35*(1-$D$3)</f>
        <v>18.950427998849712</v>
      </c>
      <c r="AR35" s="112">
        <f t="shared" ref="AR35:AR36" si="143">AQ35</f>
        <v>18.950427998849712</v>
      </c>
      <c r="AS35" s="112">
        <f t="shared" si="139"/>
        <v>18.950427998849712</v>
      </c>
    </row>
    <row r="36" spans="3:49" hidden="1" outlineLevel="1" x14ac:dyDescent="0.25">
      <c r="C36">
        <f t="shared" si="62"/>
        <v>7</v>
      </c>
      <c r="D36" s="110"/>
      <c r="E36" s="110"/>
      <c r="F36" s="110"/>
      <c r="G36" s="110"/>
      <c r="H36" s="110"/>
      <c r="I36" s="110"/>
      <c r="J36" s="110">
        <f>I33*1.2</f>
        <v>2.6873855999999989</v>
      </c>
      <c r="K36" s="113">
        <f t="shared" si="112"/>
        <v>2.6873855999999989</v>
      </c>
      <c r="L36" s="113">
        <f t="shared" si="128"/>
        <v>2.6873855999999989</v>
      </c>
      <c r="M36" s="110">
        <f>L36*(1-$D$3)</f>
        <v>2.4992686079999991</v>
      </c>
      <c r="N36" s="113">
        <f t="shared" si="113"/>
        <v>2.4992686079999991</v>
      </c>
      <c r="O36" s="113">
        <f t="shared" si="129"/>
        <v>2.4992686079999991</v>
      </c>
      <c r="P36" s="110">
        <f>O36*(1-$D$3)</f>
        <v>2.3243198054399992</v>
      </c>
      <c r="Q36" s="113">
        <f t="shared" si="114"/>
        <v>2.3243198054399992</v>
      </c>
      <c r="R36" s="113">
        <f t="shared" si="130"/>
        <v>2.3243198054399992</v>
      </c>
      <c r="S36" s="110">
        <f>R36*(1-$D$3)</f>
        <v>2.161617419059199</v>
      </c>
      <c r="T36" s="113">
        <f t="shared" si="115"/>
        <v>2.161617419059199</v>
      </c>
      <c r="U36" s="113">
        <f t="shared" si="131"/>
        <v>2.161617419059199</v>
      </c>
      <c r="V36" s="110">
        <f>U36*(1-$D$3)</f>
        <v>2.0103041997250548</v>
      </c>
      <c r="W36" s="113">
        <f t="shared" si="116"/>
        <v>2.0103041997250548</v>
      </c>
      <c r="X36" s="113">
        <f t="shared" si="132"/>
        <v>2.0103041997250548</v>
      </c>
      <c r="Y36" s="110">
        <f>X36*(1-$D$3)</f>
        <v>1.8695829057443007</v>
      </c>
      <c r="Z36" s="113">
        <f t="shared" si="117"/>
        <v>1.8695829057443007</v>
      </c>
      <c r="AA36" s="113">
        <f t="shared" si="133"/>
        <v>1.8695829057443007</v>
      </c>
      <c r="AB36" s="110">
        <f>AA36*(1-$D$3)</f>
        <v>1.7387121023421996</v>
      </c>
      <c r="AC36" s="113">
        <f t="shared" si="118"/>
        <v>1.7387121023421996</v>
      </c>
      <c r="AD36" s="113">
        <f t="shared" si="134"/>
        <v>1.7387121023421996</v>
      </c>
      <c r="AE36" s="110">
        <f>AD36*(1-$D$3)</f>
        <v>1.6170022551782455</v>
      </c>
      <c r="AF36" s="113">
        <f t="shared" si="119"/>
        <v>1.6170022551782455</v>
      </c>
      <c r="AG36" s="113">
        <f t="shared" si="135"/>
        <v>1.6170022551782455</v>
      </c>
      <c r="AH36" s="110">
        <f>AG36*(1-$D$3)</f>
        <v>1.5038120973157683</v>
      </c>
      <c r="AI36" s="113">
        <f t="shared" si="140"/>
        <v>1.5038120973157683</v>
      </c>
      <c r="AJ36" s="113">
        <f t="shared" si="136"/>
        <v>1.5038120973157683</v>
      </c>
      <c r="AK36" s="110">
        <f>AJ36*(1-$D$3)</f>
        <v>1.3985452505036644</v>
      </c>
      <c r="AL36" s="113">
        <f t="shared" si="141"/>
        <v>1.3985452505036644</v>
      </c>
      <c r="AM36" s="113">
        <f t="shared" si="137"/>
        <v>1.3985452505036644</v>
      </c>
      <c r="AN36" s="110">
        <f>AM36*(1-$D$3)</f>
        <v>1.3006470829684078</v>
      </c>
      <c r="AO36" s="113">
        <f t="shared" si="142"/>
        <v>1.3006470829684078</v>
      </c>
      <c r="AP36" s="113">
        <f t="shared" si="138"/>
        <v>1.3006470829684078</v>
      </c>
      <c r="AQ36" s="110">
        <f>AP36*(1-$D$3)</f>
        <v>1.2096017871606193</v>
      </c>
      <c r="AR36" s="113">
        <f t="shared" si="143"/>
        <v>1.2096017871606193</v>
      </c>
      <c r="AS36" s="113">
        <f t="shared" si="139"/>
        <v>1.2096017871606193</v>
      </c>
    </row>
    <row r="37" spans="3:49" hidden="1" outlineLevel="1" x14ac:dyDescent="0.25">
      <c r="C37">
        <f t="shared" si="62"/>
        <v>8</v>
      </c>
      <c r="D37" s="110"/>
      <c r="E37" s="110"/>
      <c r="F37" s="110"/>
      <c r="G37" s="110"/>
      <c r="H37" s="110"/>
      <c r="I37" s="110"/>
      <c r="J37" s="110"/>
      <c r="K37" s="110">
        <f>J34*1.2</f>
        <v>53.747711999999993</v>
      </c>
      <c r="L37" s="111">
        <f t="shared" si="128"/>
        <v>53.747711999999993</v>
      </c>
      <c r="M37" s="111">
        <f t="shared" ref="M37:M42" si="144">L37</f>
        <v>53.747711999999993</v>
      </c>
      <c r="N37" s="110">
        <f>M37*(1-$D$3)</f>
        <v>49.98537215999999</v>
      </c>
      <c r="O37" s="111">
        <f t="shared" si="129"/>
        <v>49.98537215999999</v>
      </c>
      <c r="P37" s="111">
        <f t="shared" ref="P37:P42" si="145">O37</f>
        <v>49.98537215999999</v>
      </c>
      <c r="Q37" s="110">
        <f>P37*(1-$D$3)</f>
        <v>46.486396108799987</v>
      </c>
      <c r="R37" s="111">
        <f t="shared" si="130"/>
        <v>46.486396108799987</v>
      </c>
      <c r="S37" s="111">
        <f t="shared" ref="S37:S42" si="146">R37</f>
        <v>46.486396108799987</v>
      </c>
      <c r="T37" s="110">
        <f>S37*(1-$D$3)</f>
        <v>43.232348381183982</v>
      </c>
      <c r="U37" s="111">
        <f t="shared" si="131"/>
        <v>43.232348381183982</v>
      </c>
      <c r="V37" s="111">
        <f t="shared" ref="V37:V42" si="147">U37</f>
        <v>43.232348381183982</v>
      </c>
      <c r="W37" s="110">
        <f>V37*(1-$D$3)</f>
        <v>40.2060839945011</v>
      </c>
      <c r="X37" s="111">
        <f t="shared" si="132"/>
        <v>40.2060839945011</v>
      </c>
      <c r="Y37" s="111">
        <f t="shared" ref="Y37:Y42" si="148">X37</f>
        <v>40.2060839945011</v>
      </c>
      <c r="Z37" s="110">
        <f>Y37*(1-$D$3)</f>
        <v>37.39165811488602</v>
      </c>
      <c r="AA37" s="111">
        <f t="shared" si="133"/>
        <v>37.39165811488602</v>
      </c>
      <c r="AB37" s="111">
        <f t="shared" ref="AB37:AB42" si="149">AA37</f>
        <v>37.39165811488602</v>
      </c>
      <c r="AC37" s="110">
        <f>AB37*(1-$D$3)</f>
        <v>34.774242046843995</v>
      </c>
      <c r="AD37" s="111">
        <f t="shared" si="134"/>
        <v>34.774242046843995</v>
      </c>
      <c r="AE37" s="111">
        <f t="shared" ref="AE37:AE42" si="150">AD37</f>
        <v>34.774242046843995</v>
      </c>
      <c r="AF37" s="110">
        <f>AE37*(1-$D$3)</f>
        <v>32.340045103564911</v>
      </c>
      <c r="AG37" s="111">
        <f t="shared" si="135"/>
        <v>32.340045103564911</v>
      </c>
      <c r="AH37" s="111">
        <f t="shared" ref="AH37:AH42" si="151">AG37</f>
        <v>32.340045103564911</v>
      </c>
      <c r="AI37" s="110">
        <f>AH37*(1-$D$3)</f>
        <v>30.076241946315367</v>
      </c>
      <c r="AJ37" s="111">
        <f>AI37</f>
        <v>30.076241946315367</v>
      </c>
      <c r="AK37" s="111">
        <f t="shared" ref="AK37:AK39" si="152">AJ37</f>
        <v>30.076241946315367</v>
      </c>
      <c r="AL37" s="110">
        <f>AK37*(1-$D$3)</f>
        <v>27.970905010073288</v>
      </c>
      <c r="AM37" s="111">
        <f>AL37</f>
        <v>27.970905010073288</v>
      </c>
      <c r="AN37" s="111">
        <f t="shared" ref="AN37:AN39" si="153">AM37</f>
        <v>27.970905010073288</v>
      </c>
      <c r="AO37" s="110">
        <f>AN37*(1-$D$3)</f>
        <v>26.012941659368156</v>
      </c>
      <c r="AP37" s="111">
        <f>AO37</f>
        <v>26.012941659368156</v>
      </c>
      <c r="AQ37" s="111">
        <f t="shared" ref="AQ37:AQ39" si="154">AP37</f>
        <v>26.012941659368156</v>
      </c>
      <c r="AR37" s="110">
        <f>AQ37*(1-$D$3)</f>
        <v>24.192035743212383</v>
      </c>
      <c r="AS37" s="111">
        <f>AR37</f>
        <v>24.192035743212383</v>
      </c>
      <c r="AT37" s="111">
        <f t="shared" ref="AT37:AT39" si="155">AS37</f>
        <v>24.192035743212383</v>
      </c>
    </row>
    <row r="38" spans="3:49" hidden="1" outlineLevel="1" x14ac:dyDescent="0.25">
      <c r="C38">
        <f t="shared" si="62"/>
        <v>8</v>
      </c>
      <c r="D38" s="110"/>
      <c r="E38" s="110"/>
      <c r="F38" s="110"/>
      <c r="G38" s="110"/>
      <c r="H38" s="110"/>
      <c r="I38" s="110"/>
      <c r="J38" s="110"/>
      <c r="K38" s="110">
        <f>J35*1.2</f>
        <v>50.522849279999996</v>
      </c>
      <c r="L38" s="112">
        <f t="shared" si="128"/>
        <v>50.522849279999996</v>
      </c>
      <c r="M38" s="112">
        <f t="shared" si="144"/>
        <v>50.522849279999996</v>
      </c>
      <c r="N38" s="110">
        <f>M38*(1-$D$3)</f>
        <v>46.986249830399991</v>
      </c>
      <c r="O38" s="112">
        <f t="shared" si="129"/>
        <v>46.986249830399991</v>
      </c>
      <c r="P38" s="112">
        <f t="shared" si="145"/>
        <v>46.986249830399991</v>
      </c>
      <c r="Q38" s="110">
        <f>P38*(1-$D$3)</f>
        <v>43.697212342271989</v>
      </c>
      <c r="R38" s="112">
        <f t="shared" si="130"/>
        <v>43.697212342271989</v>
      </c>
      <c r="S38" s="112">
        <f t="shared" si="146"/>
        <v>43.697212342271989</v>
      </c>
      <c r="T38" s="110">
        <f>S38*(1-$D$3)</f>
        <v>40.638407478312949</v>
      </c>
      <c r="U38" s="112">
        <f t="shared" si="131"/>
        <v>40.638407478312949</v>
      </c>
      <c r="V38" s="112">
        <f t="shared" si="147"/>
        <v>40.638407478312949</v>
      </c>
      <c r="W38" s="110">
        <f>V38*(1-$D$3)</f>
        <v>37.793718954831043</v>
      </c>
      <c r="X38" s="112">
        <f t="shared" si="132"/>
        <v>37.793718954831043</v>
      </c>
      <c r="Y38" s="112">
        <f t="shared" si="148"/>
        <v>37.793718954831043</v>
      </c>
      <c r="Z38" s="110">
        <f>Y38*(1-$D$3)</f>
        <v>35.148158627992871</v>
      </c>
      <c r="AA38" s="112">
        <f t="shared" si="133"/>
        <v>35.148158627992871</v>
      </c>
      <c r="AB38" s="112">
        <f t="shared" si="149"/>
        <v>35.148158627992871</v>
      </c>
      <c r="AC38" s="110">
        <f>AB38*(1-$D$3)</f>
        <v>32.687787524033368</v>
      </c>
      <c r="AD38" s="112">
        <f t="shared" si="134"/>
        <v>32.687787524033368</v>
      </c>
      <c r="AE38" s="112">
        <f t="shared" si="150"/>
        <v>32.687787524033368</v>
      </c>
      <c r="AF38" s="110">
        <f>AE38*(1-$D$3)</f>
        <v>30.39964239735103</v>
      </c>
      <c r="AG38" s="112">
        <f t="shared" si="135"/>
        <v>30.39964239735103</v>
      </c>
      <c r="AH38" s="112">
        <f t="shared" si="151"/>
        <v>30.39964239735103</v>
      </c>
      <c r="AI38" s="110">
        <f>AH38*(1-$D$3)</f>
        <v>28.271667429536457</v>
      </c>
      <c r="AJ38" s="112">
        <f t="shared" ref="AJ38:AJ39" si="156">AI38</f>
        <v>28.271667429536457</v>
      </c>
      <c r="AK38" s="112">
        <f t="shared" si="152"/>
        <v>28.271667429536457</v>
      </c>
      <c r="AL38" s="110">
        <f>AK38*(1-$D$3)</f>
        <v>26.292650709468901</v>
      </c>
      <c r="AM38" s="112">
        <f t="shared" ref="AM38:AM39" si="157">AL38</f>
        <v>26.292650709468901</v>
      </c>
      <c r="AN38" s="112">
        <f t="shared" si="153"/>
        <v>26.292650709468901</v>
      </c>
      <c r="AO38" s="110">
        <f>AN38*(1-$D$3)</f>
        <v>24.452165159806079</v>
      </c>
      <c r="AP38" s="112">
        <f t="shared" ref="AP38:AP39" si="158">AO38</f>
        <v>24.452165159806079</v>
      </c>
      <c r="AQ38" s="112">
        <f t="shared" si="154"/>
        <v>24.452165159806079</v>
      </c>
      <c r="AR38" s="110">
        <f>AQ38*(1-$D$3)</f>
        <v>22.74051359861965</v>
      </c>
      <c r="AS38" s="112">
        <f t="shared" ref="AS38:AS39" si="159">AR38</f>
        <v>22.74051359861965</v>
      </c>
      <c r="AT38" s="112">
        <f t="shared" si="155"/>
        <v>22.74051359861965</v>
      </c>
    </row>
    <row r="39" spans="3:49" hidden="1" outlineLevel="1" x14ac:dyDescent="0.25">
      <c r="C39">
        <f t="shared" si="62"/>
        <v>8</v>
      </c>
      <c r="D39" s="110"/>
      <c r="E39" s="110"/>
      <c r="F39" s="110"/>
      <c r="G39" s="110"/>
      <c r="H39" s="110"/>
      <c r="I39" s="110"/>
      <c r="J39" s="110"/>
      <c r="K39" s="110">
        <f>J36*1.2</f>
        <v>3.2248627199999986</v>
      </c>
      <c r="L39" s="113">
        <f t="shared" si="128"/>
        <v>3.2248627199999986</v>
      </c>
      <c r="M39" s="113">
        <f t="shared" si="144"/>
        <v>3.2248627199999986</v>
      </c>
      <c r="N39" s="110">
        <f>M39*(1-$D$3)</f>
        <v>2.9991223295999987</v>
      </c>
      <c r="O39" s="113">
        <f t="shared" si="129"/>
        <v>2.9991223295999987</v>
      </c>
      <c r="P39" s="113">
        <f t="shared" si="145"/>
        <v>2.9991223295999987</v>
      </c>
      <c r="Q39" s="110">
        <f>P39*(1-$D$3)</f>
        <v>2.7891837665279988</v>
      </c>
      <c r="R39" s="113">
        <f t="shared" si="130"/>
        <v>2.7891837665279988</v>
      </c>
      <c r="S39" s="113">
        <f t="shared" si="146"/>
        <v>2.7891837665279988</v>
      </c>
      <c r="T39" s="110">
        <f>S39*(1-$D$3)</f>
        <v>2.5939409028710387</v>
      </c>
      <c r="U39" s="113">
        <f t="shared" si="131"/>
        <v>2.5939409028710387</v>
      </c>
      <c r="V39" s="113">
        <f t="shared" si="147"/>
        <v>2.5939409028710387</v>
      </c>
      <c r="W39" s="110">
        <f>V39*(1-$D$3)</f>
        <v>2.4123650396700658</v>
      </c>
      <c r="X39" s="113">
        <f t="shared" si="132"/>
        <v>2.4123650396700658</v>
      </c>
      <c r="Y39" s="113">
        <f t="shared" si="148"/>
        <v>2.4123650396700658</v>
      </c>
      <c r="Z39" s="110">
        <f>Y39*(1-$D$3)</f>
        <v>2.2434994868931608</v>
      </c>
      <c r="AA39" s="113">
        <f t="shared" si="133"/>
        <v>2.2434994868931608</v>
      </c>
      <c r="AB39" s="113">
        <f t="shared" si="149"/>
        <v>2.2434994868931608</v>
      </c>
      <c r="AC39" s="110">
        <f>AB39*(1-$D$3)</f>
        <v>2.0864545228106395</v>
      </c>
      <c r="AD39" s="113">
        <f t="shared" si="134"/>
        <v>2.0864545228106395</v>
      </c>
      <c r="AE39" s="113">
        <f t="shared" si="150"/>
        <v>2.0864545228106395</v>
      </c>
      <c r="AF39" s="110">
        <f>AE39*(1-$D$3)</f>
        <v>1.9404027062138947</v>
      </c>
      <c r="AG39" s="113">
        <f t="shared" si="135"/>
        <v>1.9404027062138947</v>
      </c>
      <c r="AH39" s="113">
        <f t="shared" si="151"/>
        <v>1.9404027062138947</v>
      </c>
      <c r="AI39" s="110">
        <f>AH39*(1-$D$3)</f>
        <v>1.804574516778922</v>
      </c>
      <c r="AJ39" s="113">
        <f t="shared" si="156"/>
        <v>1.804574516778922</v>
      </c>
      <c r="AK39" s="113">
        <f t="shared" si="152"/>
        <v>1.804574516778922</v>
      </c>
      <c r="AL39" s="110">
        <f>AK39*(1-$D$3)</f>
        <v>1.6782543006043973</v>
      </c>
      <c r="AM39" s="113">
        <f t="shared" si="157"/>
        <v>1.6782543006043973</v>
      </c>
      <c r="AN39" s="113">
        <f t="shared" si="153"/>
        <v>1.6782543006043973</v>
      </c>
      <c r="AO39" s="110">
        <f>AN39*(1-$D$3)</f>
        <v>1.5607764995620894</v>
      </c>
      <c r="AP39" s="113">
        <f t="shared" si="158"/>
        <v>1.5607764995620894</v>
      </c>
      <c r="AQ39" s="113">
        <f t="shared" si="154"/>
        <v>1.5607764995620894</v>
      </c>
      <c r="AR39" s="110">
        <f>AQ39*(1-$D$3)</f>
        <v>1.4515221445927431</v>
      </c>
      <c r="AS39" s="113">
        <f t="shared" si="159"/>
        <v>1.4515221445927431</v>
      </c>
      <c r="AT39" s="113">
        <f t="shared" si="155"/>
        <v>1.4515221445927431</v>
      </c>
    </row>
    <row r="40" spans="3:49" hidden="1" outlineLevel="1" x14ac:dyDescent="0.25">
      <c r="C40">
        <f t="shared" si="62"/>
        <v>9</v>
      </c>
      <c r="D40" s="110"/>
      <c r="E40" s="110"/>
      <c r="F40" s="110"/>
      <c r="G40" s="110"/>
      <c r="H40" s="110"/>
      <c r="I40" s="110"/>
      <c r="J40" s="110"/>
      <c r="K40" s="110"/>
      <c r="L40" s="110">
        <f>K37*1.2</f>
        <v>64.497254399999989</v>
      </c>
      <c r="M40" s="111">
        <f t="shared" si="144"/>
        <v>64.497254399999989</v>
      </c>
      <c r="N40" s="111">
        <f t="shared" ref="N40:N45" si="160">M40</f>
        <v>64.497254399999989</v>
      </c>
      <c r="O40" s="110">
        <f>N40*(1-$D$3)</f>
        <v>59.982446591999988</v>
      </c>
      <c r="P40" s="111">
        <f t="shared" si="145"/>
        <v>59.982446591999988</v>
      </c>
      <c r="Q40" s="111">
        <f t="shared" ref="Q40:Q45" si="161">P40</f>
        <v>59.982446591999988</v>
      </c>
      <c r="R40" s="110">
        <f>Q40*(1-$D$3)</f>
        <v>55.783675330559987</v>
      </c>
      <c r="S40" s="111">
        <f t="shared" si="146"/>
        <v>55.783675330559987</v>
      </c>
      <c r="T40" s="111">
        <f t="shared" ref="T40:T45" si="162">S40</f>
        <v>55.783675330559987</v>
      </c>
      <c r="U40" s="110">
        <f>T40*(1-$D$3)</f>
        <v>51.878818057420787</v>
      </c>
      <c r="V40" s="111">
        <f t="shared" si="147"/>
        <v>51.878818057420787</v>
      </c>
      <c r="W40" s="111">
        <f t="shared" ref="W40:W45" si="163">V40</f>
        <v>51.878818057420787</v>
      </c>
      <c r="X40" s="110">
        <f>W40*(1-$D$3)</f>
        <v>48.24730079340133</v>
      </c>
      <c r="Y40" s="111">
        <f t="shared" si="148"/>
        <v>48.24730079340133</v>
      </c>
      <c r="Z40" s="111">
        <f t="shared" ref="Z40:Z45" si="164">Y40</f>
        <v>48.24730079340133</v>
      </c>
      <c r="AA40" s="110">
        <f>Z40*(1-$D$3)</f>
        <v>44.869989737863236</v>
      </c>
      <c r="AB40" s="111">
        <f t="shared" si="149"/>
        <v>44.869989737863236</v>
      </c>
      <c r="AC40" s="111">
        <f t="shared" ref="AC40:AC45" si="165">AB40</f>
        <v>44.869989737863236</v>
      </c>
      <c r="AD40" s="110">
        <f>AC40*(1-$D$3)</f>
        <v>41.729090456212809</v>
      </c>
      <c r="AE40" s="111">
        <f t="shared" si="150"/>
        <v>41.729090456212809</v>
      </c>
      <c r="AF40" s="111">
        <f t="shared" ref="AF40:AF45" si="166">AE40</f>
        <v>41.729090456212809</v>
      </c>
      <c r="AG40" s="110">
        <f>AF40*(1-$D$3)</f>
        <v>38.808054124277909</v>
      </c>
      <c r="AH40" s="111">
        <f t="shared" si="151"/>
        <v>38.808054124277909</v>
      </c>
      <c r="AI40" s="111">
        <f t="shared" ref="AI40:AI45" si="167">AH40</f>
        <v>38.808054124277909</v>
      </c>
      <c r="AJ40" s="110">
        <f>AI40*(1-$D$3)</f>
        <v>36.091490335578456</v>
      </c>
      <c r="AK40" s="111">
        <f>AJ40</f>
        <v>36.091490335578456</v>
      </c>
      <c r="AL40" s="111">
        <f t="shared" ref="AL40:AL42" si="168">AK40</f>
        <v>36.091490335578456</v>
      </c>
      <c r="AM40" s="110">
        <f>AL40*(1-$D$3)</f>
        <v>33.56508601208796</v>
      </c>
      <c r="AN40" s="111">
        <f>AM40</f>
        <v>33.56508601208796</v>
      </c>
      <c r="AO40" s="111">
        <f t="shared" ref="AO40:AO42" si="169">AN40</f>
        <v>33.56508601208796</v>
      </c>
      <c r="AP40" s="110">
        <f>AO40*(1-$D$3)</f>
        <v>31.215529991241802</v>
      </c>
      <c r="AQ40" s="111">
        <f>AP40</f>
        <v>31.215529991241802</v>
      </c>
      <c r="AR40" s="111">
        <f t="shared" ref="AR40:AR42" si="170">AQ40</f>
        <v>31.215529991241802</v>
      </c>
      <c r="AS40" s="110">
        <f>AR40*(1-$D$3)</f>
        <v>29.030442891854875</v>
      </c>
      <c r="AT40" s="111">
        <f>AS40</f>
        <v>29.030442891854875</v>
      </c>
      <c r="AU40" s="111">
        <f t="shared" ref="AU40:AU42" si="171">AT40</f>
        <v>29.030442891854875</v>
      </c>
    </row>
    <row r="41" spans="3:49" hidden="1" outlineLevel="1" x14ac:dyDescent="0.25">
      <c r="C41">
        <f t="shared" si="62"/>
        <v>9</v>
      </c>
      <c r="D41" s="110"/>
      <c r="E41" s="110"/>
      <c r="F41" s="110"/>
      <c r="G41" s="110"/>
      <c r="H41" s="110"/>
      <c r="I41" s="110"/>
      <c r="J41" s="110"/>
      <c r="K41" s="110"/>
      <c r="L41" s="110">
        <f>K38*1.2</f>
        <v>60.627419135999993</v>
      </c>
      <c r="M41" s="112">
        <f t="shared" si="144"/>
        <v>60.627419135999993</v>
      </c>
      <c r="N41" s="112">
        <f t="shared" si="160"/>
        <v>60.627419135999993</v>
      </c>
      <c r="O41" s="110">
        <f>N41*(1-$D$3)</f>
        <v>56.383499796479988</v>
      </c>
      <c r="P41" s="112">
        <f t="shared" si="145"/>
        <v>56.383499796479988</v>
      </c>
      <c r="Q41" s="112">
        <f t="shared" si="161"/>
        <v>56.383499796479988</v>
      </c>
      <c r="R41" s="110">
        <f>Q41*(1-$D$3)</f>
        <v>52.436654810726388</v>
      </c>
      <c r="S41" s="112">
        <f t="shared" si="146"/>
        <v>52.436654810726388</v>
      </c>
      <c r="T41" s="112">
        <f t="shared" si="162"/>
        <v>52.436654810726388</v>
      </c>
      <c r="U41" s="110">
        <f>T41*(1-$D$3)</f>
        <v>48.766088973975535</v>
      </c>
      <c r="V41" s="112">
        <f t="shared" si="147"/>
        <v>48.766088973975535</v>
      </c>
      <c r="W41" s="112">
        <f t="shared" si="163"/>
        <v>48.766088973975535</v>
      </c>
      <c r="X41" s="110">
        <f>W41*(1-$D$3)</f>
        <v>45.352462745797247</v>
      </c>
      <c r="Y41" s="112">
        <f t="shared" si="148"/>
        <v>45.352462745797247</v>
      </c>
      <c r="Z41" s="112">
        <f t="shared" si="164"/>
        <v>45.352462745797247</v>
      </c>
      <c r="AA41" s="110">
        <f>Z41*(1-$D$3)</f>
        <v>42.17779035359144</v>
      </c>
      <c r="AB41" s="112">
        <f t="shared" si="149"/>
        <v>42.17779035359144</v>
      </c>
      <c r="AC41" s="112">
        <f t="shared" si="165"/>
        <v>42.17779035359144</v>
      </c>
      <c r="AD41" s="110">
        <f>AC41*(1-$D$3)</f>
        <v>39.225345028840039</v>
      </c>
      <c r="AE41" s="112">
        <f t="shared" si="150"/>
        <v>39.225345028840039</v>
      </c>
      <c r="AF41" s="112">
        <f t="shared" si="166"/>
        <v>39.225345028840039</v>
      </c>
      <c r="AG41" s="110">
        <f>AF41*(1-$D$3)</f>
        <v>36.479570876821235</v>
      </c>
      <c r="AH41" s="112">
        <f t="shared" si="151"/>
        <v>36.479570876821235</v>
      </c>
      <c r="AI41" s="112">
        <f t="shared" si="167"/>
        <v>36.479570876821235</v>
      </c>
      <c r="AJ41" s="110">
        <f>AI41*(1-$D$3)</f>
        <v>33.926000915443744</v>
      </c>
      <c r="AK41" s="112">
        <f t="shared" ref="AK41:AK42" si="172">AJ41</f>
        <v>33.926000915443744</v>
      </c>
      <c r="AL41" s="112">
        <f t="shared" si="168"/>
        <v>33.926000915443744</v>
      </c>
      <c r="AM41" s="110">
        <f>AL41*(1-$D$3)</f>
        <v>31.55118085136268</v>
      </c>
      <c r="AN41" s="112">
        <f t="shared" ref="AN41:AN42" si="173">AM41</f>
        <v>31.55118085136268</v>
      </c>
      <c r="AO41" s="112">
        <f t="shared" si="169"/>
        <v>31.55118085136268</v>
      </c>
      <c r="AP41" s="110">
        <f>AO41*(1-$D$3)</f>
        <v>29.342598191767291</v>
      </c>
      <c r="AQ41" s="112">
        <f t="shared" ref="AQ41:AQ42" si="174">AP41</f>
        <v>29.342598191767291</v>
      </c>
      <c r="AR41" s="112">
        <f t="shared" si="170"/>
        <v>29.342598191767291</v>
      </c>
      <c r="AS41" s="110">
        <f>AR41*(1-$D$3)</f>
        <v>27.288616318343578</v>
      </c>
      <c r="AT41" s="112">
        <f t="shared" ref="AT41:AT42" si="175">AS41</f>
        <v>27.288616318343578</v>
      </c>
      <c r="AU41" s="112">
        <f t="shared" si="171"/>
        <v>27.288616318343578</v>
      </c>
    </row>
    <row r="42" spans="3:49" hidden="1" outlineLevel="1" x14ac:dyDescent="0.25">
      <c r="C42">
        <f t="shared" si="62"/>
        <v>9</v>
      </c>
      <c r="D42" s="110"/>
      <c r="E42" s="110"/>
      <c r="F42" s="110"/>
      <c r="G42" s="110"/>
      <c r="H42" s="110"/>
      <c r="I42" s="110"/>
      <c r="J42" s="110"/>
      <c r="K42" s="110"/>
      <c r="L42" s="110">
        <f>K39*1.2</f>
        <v>3.869835263999998</v>
      </c>
      <c r="M42" s="113">
        <f t="shared" si="144"/>
        <v>3.869835263999998</v>
      </c>
      <c r="N42" s="113">
        <f t="shared" si="160"/>
        <v>3.869835263999998</v>
      </c>
      <c r="O42" s="110">
        <f>N42*(1-$D$3)</f>
        <v>3.5989467955199981</v>
      </c>
      <c r="P42" s="113">
        <f t="shared" si="145"/>
        <v>3.5989467955199981</v>
      </c>
      <c r="Q42" s="113">
        <f t="shared" si="161"/>
        <v>3.5989467955199981</v>
      </c>
      <c r="R42" s="110">
        <f>Q42*(1-$D$3)</f>
        <v>3.3470205198335981</v>
      </c>
      <c r="S42" s="113">
        <f t="shared" si="146"/>
        <v>3.3470205198335981</v>
      </c>
      <c r="T42" s="113">
        <f t="shared" si="162"/>
        <v>3.3470205198335981</v>
      </c>
      <c r="U42" s="110">
        <f>T42*(1-$D$3)</f>
        <v>3.1127290834452461</v>
      </c>
      <c r="V42" s="113">
        <f t="shared" si="147"/>
        <v>3.1127290834452461</v>
      </c>
      <c r="W42" s="113">
        <f t="shared" si="163"/>
        <v>3.1127290834452461</v>
      </c>
      <c r="X42" s="110">
        <f>W42*(1-$D$3)</f>
        <v>2.8948380476040789</v>
      </c>
      <c r="Y42" s="113">
        <f t="shared" si="148"/>
        <v>2.8948380476040789</v>
      </c>
      <c r="Z42" s="113">
        <f t="shared" si="164"/>
        <v>2.8948380476040789</v>
      </c>
      <c r="AA42" s="110">
        <f>Z42*(1-$D$3)</f>
        <v>2.6921993842717931</v>
      </c>
      <c r="AB42" s="113">
        <f t="shared" si="149"/>
        <v>2.6921993842717931</v>
      </c>
      <c r="AC42" s="113">
        <f t="shared" si="165"/>
        <v>2.6921993842717931</v>
      </c>
      <c r="AD42" s="110">
        <f>AC42*(1-$D$3)</f>
        <v>2.5037454273727673</v>
      </c>
      <c r="AE42" s="113">
        <f t="shared" si="150"/>
        <v>2.5037454273727673</v>
      </c>
      <c r="AF42" s="113">
        <f t="shared" si="166"/>
        <v>2.5037454273727673</v>
      </c>
      <c r="AG42" s="110">
        <f>AF42*(1-$D$3)</f>
        <v>2.3284832474566732</v>
      </c>
      <c r="AH42" s="113">
        <f t="shared" si="151"/>
        <v>2.3284832474566732</v>
      </c>
      <c r="AI42" s="113">
        <f t="shared" si="167"/>
        <v>2.3284832474566732</v>
      </c>
      <c r="AJ42" s="110">
        <f>AI42*(1-$D$3)</f>
        <v>2.1654894201347061</v>
      </c>
      <c r="AK42" s="113">
        <f t="shared" si="172"/>
        <v>2.1654894201347061</v>
      </c>
      <c r="AL42" s="113">
        <f t="shared" si="168"/>
        <v>2.1654894201347061</v>
      </c>
      <c r="AM42" s="110">
        <f>AL42*(1-$D$3)</f>
        <v>2.0139051607252765</v>
      </c>
      <c r="AN42" s="113">
        <f t="shared" si="173"/>
        <v>2.0139051607252765</v>
      </c>
      <c r="AO42" s="113">
        <f t="shared" si="169"/>
        <v>2.0139051607252765</v>
      </c>
      <c r="AP42" s="110">
        <f>AO42*(1-$D$3)</f>
        <v>1.8729317994745069</v>
      </c>
      <c r="AQ42" s="113">
        <f t="shared" si="174"/>
        <v>1.8729317994745069</v>
      </c>
      <c r="AR42" s="113">
        <f t="shared" si="170"/>
        <v>1.8729317994745069</v>
      </c>
      <c r="AS42" s="110">
        <f>AR42*(1-$D$3)</f>
        <v>1.7418265735112914</v>
      </c>
      <c r="AT42" s="113">
        <f t="shared" si="175"/>
        <v>1.7418265735112914</v>
      </c>
      <c r="AU42" s="113">
        <f t="shared" si="171"/>
        <v>1.7418265735112914</v>
      </c>
    </row>
    <row r="43" spans="3:49" hidden="1" outlineLevel="1" x14ac:dyDescent="0.25">
      <c r="C43">
        <f t="shared" si="62"/>
        <v>10</v>
      </c>
      <c r="D43" s="110"/>
      <c r="E43" s="110"/>
      <c r="F43" s="110"/>
      <c r="G43" s="110"/>
      <c r="H43" s="110"/>
      <c r="I43" s="110"/>
      <c r="J43" s="110"/>
      <c r="K43" s="110"/>
      <c r="L43" s="110"/>
      <c r="M43" s="110">
        <f>L40*1.2</f>
        <v>77.396705279999978</v>
      </c>
      <c r="N43" s="111">
        <f t="shared" si="160"/>
        <v>77.396705279999978</v>
      </c>
      <c r="O43" s="111">
        <f t="shared" ref="O43:O48" si="176">N43</f>
        <v>77.396705279999978</v>
      </c>
      <c r="P43" s="110">
        <f>O43*(1-$D$3)</f>
        <v>71.978935910399969</v>
      </c>
      <c r="Q43" s="111">
        <f t="shared" si="161"/>
        <v>71.978935910399969</v>
      </c>
      <c r="R43" s="111">
        <f t="shared" ref="R43:R48" si="177">Q43</f>
        <v>71.978935910399969</v>
      </c>
      <c r="S43" s="110">
        <f>R43*(1-$D$3)</f>
        <v>66.940410396671965</v>
      </c>
      <c r="T43" s="111">
        <f t="shared" si="162"/>
        <v>66.940410396671965</v>
      </c>
      <c r="U43" s="111">
        <f t="shared" ref="U43:U48" si="178">T43</f>
        <v>66.940410396671965</v>
      </c>
      <c r="V43" s="110">
        <f>U43*(1-$D$3)</f>
        <v>62.254581668904926</v>
      </c>
      <c r="W43" s="111">
        <f t="shared" si="163"/>
        <v>62.254581668904926</v>
      </c>
      <c r="X43" s="111">
        <f t="shared" ref="X43:X48" si="179">W43</f>
        <v>62.254581668904926</v>
      </c>
      <c r="Y43" s="110">
        <f>X43*(1-$D$3)</f>
        <v>57.896760952081578</v>
      </c>
      <c r="Z43" s="111">
        <f t="shared" si="164"/>
        <v>57.896760952081578</v>
      </c>
      <c r="AA43" s="111">
        <f t="shared" ref="AA43:AA48" si="180">Z43</f>
        <v>57.896760952081578</v>
      </c>
      <c r="AB43" s="110">
        <f>AA43*(1-$D$3)</f>
        <v>53.843987685435863</v>
      </c>
      <c r="AC43" s="111">
        <f t="shared" si="165"/>
        <v>53.843987685435863</v>
      </c>
      <c r="AD43" s="111">
        <f t="shared" ref="AD43:AD48" si="181">AC43</f>
        <v>53.843987685435863</v>
      </c>
      <c r="AE43" s="110">
        <f>AD43*(1-$D$3)</f>
        <v>50.074908547455351</v>
      </c>
      <c r="AF43" s="111">
        <f t="shared" si="166"/>
        <v>50.074908547455351</v>
      </c>
      <c r="AG43" s="111">
        <f t="shared" ref="AG43:AG48" si="182">AF43</f>
        <v>50.074908547455351</v>
      </c>
      <c r="AH43" s="110">
        <f>AG43*(1-$D$3)</f>
        <v>46.569664949133475</v>
      </c>
      <c r="AI43" s="111">
        <f t="shared" si="167"/>
        <v>46.569664949133475</v>
      </c>
      <c r="AJ43" s="111">
        <f t="shared" ref="AJ43:AJ48" si="183">AI43</f>
        <v>46.569664949133475</v>
      </c>
      <c r="AK43" s="110">
        <f>AJ43*(1-$D$3)</f>
        <v>43.309788402694132</v>
      </c>
      <c r="AL43" s="111">
        <f>AK43</f>
        <v>43.309788402694132</v>
      </c>
      <c r="AM43" s="111">
        <f t="shared" ref="AM43:AM45" si="184">AL43</f>
        <v>43.309788402694132</v>
      </c>
      <c r="AN43" s="110">
        <f>AM43*(1-$D$3)</f>
        <v>40.278103214505542</v>
      </c>
      <c r="AO43" s="111">
        <f>AN43</f>
        <v>40.278103214505542</v>
      </c>
      <c r="AP43" s="111">
        <f t="shared" ref="AP43:AP45" si="185">AO43</f>
        <v>40.278103214505542</v>
      </c>
      <c r="AQ43" s="110">
        <f>AP43*(1-$D$3)</f>
        <v>37.458635989490155</v>
      </c>
      <c r="AR43" s="111">
        <f>AQ43</f>
        <v>37.458635989490155</v>
      </c>
      <c r="AS43" s="111">
        <f t="shared" ref="AS43:AS45" si="186">AR43</f>
        <v>37.458635989490155</v>
      </c>
      <c r="AT43" s="110">
        <f>AS43*(1-$D$3)</f>
        <v>34.836531470225843</v>
      </c>
      <c r="AU43" s="111">
        <f>AT43</f>
        <v>34.836531470225843</v>
      </c>
      <c r="AV43" s="111">
        <f t="shared" ref="AV43:AV45" si="187">AU43</f>
        <v>34.836531470225843</v>
      </c>
    </row>
    <row r="44" spans="3:49" hidden="1" outlineLevel="1" x14ac:dyDescent="0.25">
      <c r="C44">
        <f t="shared" si="62"/>
        <v>10</v>
      </c>
      <c r="D44" s="110"/>
      <c r="E44" s="110"/>
      <c r="F44" s="110"/>
      <c r="G44" s="110"/>
      <c r="H44" s="110"/>
      <c r="I44" s="110"/>
      <c r="J44" s="110"/>
      <c r="K44" s="110"/>
      <c r="L44" s="110"/>
      <c r="M44" s="110">
        <f>L41*1.2</f>
        <v>72.752902963199986</v>
      </c>
      <c r="N44" s="112">
        <f t="shared" si="160"/>
        <v>72.752902963199986</v>
      </c>
      <c r="O44" s="112">
        <f t="shared" si="176"/>
        <v>72.752902963199986</v>
      </c>
      <c r="P44" s="110">
        <f>O44*(1-$D$3)</f>
        <v>67.660199755775977</v>
      </c>
      <c r="Q44" s="112">
        <f t="shared" si="161"/>
        <v>67.660199755775977</v>
      </c>
      <c r="R44" s="112">
        <f t="shared" si="177"/>
        <v>67.660199755775977</v>
      </c>
      <c r="S44" s="110">
        <f>R44*(1-$D$3)</f>
        <v>62.923985772871653</v>
      </c>
      <c r="T44" s="112">
        <f t="shared" si="162"/>
        <v>62.923985772871653</v>
      </c>
      <c r="U44" s="112">
        <f t="shared" si="178"/>
        <v>62.923985772871653</v>
      </c>
      <c r="V44" s="110">
        <f>U44*(1-$D$3)</f>
        <v>58.519306768770633</v>
      </c>
      <c r="W44" s="112">
        <f t="shared" si="163"/>
        <v>58.519306768770633</v>
      </c>
      <c r="X44" s="112">
        <f t="shared" si="179"/>
        <v>58.519306768770633</v>
      </c>
      <c r="Y44" s="110">
        <f>X44*(1-$D$3)</f>
        <v>54.422955294956687</v>
      </c>
      <c r="Z44" s="112">
        <f t="shared" si="164"/>
        <v>54.422955294956687</v>
      </c>
      <c r="AA44" s="112">
        <f t="shared" si="180"/>
        <v>54.422955294956687</v>
      </c>
      <c r="AB44" s="110">
        <f>AA44*(1-$D$3)</f>
        <v>50.613348424309713</v>
      </c>
      <c r="AC44" s="112">
        <f t="shared" si="165"/>
        <v>50.613348424309713</v>
      </c>
      <c r="AD44" s="112">
        <f t="shared" si="181"/>
        <v>50.613348424309713</v>
      </c>
      <c r="AE44" s="110">
        <f>AD44*(1-$D$3)</f>
        <v>47.070414034608028</v>
      </c>
      <c r="AF44" s="112">
        <f t="shared" si="166"/>
        <v>47.070414034608028</v>
      </c>
      <c r="AG44" s="112">
        <f t="shared" si="182"/>
        <v>47.070414034608028</v>
      </c>
      <c r="AH44" s="110">
        <f>AG44*(1-$D$3)</f>
        <v>43.775485052185466</v>
      </c>
      <c r="AI44" s="112">
        <f t="shared" si="167"/>
        <v>43.775485052185466</v>
      </c>
      <c r="AJ44" s="112">
        <f t="shared" si="183"/>
        <v>43.775485052185466</v>
      </c>
      <c r="AK44" s="110">
        <f>AJ44*(1-$D$3)</f>
        <v>40.711201098532484</v>
      </c>
      <c r="AL44" s="112">
        <f t="shared" ref="AL44:AL45" si="188">AK44</f>
        <v>40.711201098532484</v>
      </c>
      <c r="AM44" s="112">
        <f t="shared" si="184"/>
        <v>40.711201098532484</v>
      </c>
      <c r="AN44" s="110">
        <f>AM44*(1-$D$3)</f>
        <v>37.861417021635205</v>
      </c>
      <c r="AO44" s="112">
        <f t="shared" ref="AO44:AO45" si="189">AN44</f>
        <v>37.861417021635205</v>
      </c>
      <c r="AP44" s="112">
        <f t="shared" si="185"/>
        <v>37.861417021635205</v>
      </c>
      <c r="AQ44" s="110">
        <f>AP44*(1-$D$3)</f>
        <v>35.211117830120742</v>
      </c>
      <c r="AR44" s="112">
        <f t="shared" ref="AR44:AR45" si="190">AQ44</f>
        <v>35.211117830120742</v>
      </c>
      <c r="AS44" s="112">
        <f t="shared" si="186"/>
        <v>35.211117830120742</v>
      </c>
      <c r="AT44" s="110">
        <f>AS44*(1-$D$3)</f>
        <v>32.74633958201229</v>
      </c>
      <c r="AU44" s="112">
        <f t="shared" ref="AU44:AU45" si="191">AT44</f>
        <v>32.74633958201229</v>
      </c>
      <c r="AV44" s="112">
        <f t="shared" si="187"/>
        <v>32.74633958201229</v>
      </c>
    </row>
    <row r="45" spans="3:49" hidden="1" outlineLevel="1" x14ac:dyDescent="0.25">
      <c r="C45">
        <f t="shared" si="62"/>
        <v>10</v>
      </c>
      <c r="D45" s="110"/>
      <c r="E45" s="110"/>
      <c r="F45" s="110"/>
      <c r="G45" s="110"/>
      <c r="H45" s="110"/>
      <c r="I45" s="110"/>
      <c r="J45" s="110"/>
      <c r="K45" s="110"/>
      <c r="L45" s="110"/>
      <c r="M45" s="110">
        <f>L42*1.2</f>
        <v>4.6438023167999978</v>
      </c>
      <c r="N45" s="113">
        <f t="shared" si="160"/>
        <v>4.6438023167999978</v>
      </c>
      <c r="O45" s="113">
        <f t="shared" si="176"/>
        <v>4.6438023167999978</v>
      </c>
      <c r="P45" s="110">
        <f>O45*(1-$D$3)</f>
        <v>4.3187361546239975</v>
      </c>
      <c r="Q45" s="113">
        <f t="shared" si="161"/>
        <v>4.3187361546239975</v>
      </c>
      <c r="R45" s="113">
        <f t="shared" si="177"/>
        <v>4.3187361546239975</v>
      </c>
      <c r="S45" s="110">
        <f>R45*(1-$D$3)</f>
        <v>4.0164246238003178</v>
      </c>
      <c r="T45" s="113">
        <f t="shared" si="162"/>
        <v>4.0164246238003178</v>
      </c>
      <c r="U45" s="113">
        <f t="shared" si="178"/>
        <v>4.0164246238003178</v>
      </c>
      <c r="V45" s="110">
        <f>U45*(1-$D$3)</f>
        <v>3.7352749001342955</v>
      </c>
      <c r="W45" s="113">
        <f t="shared" si="163"/>
        <v>3.7352749001342955</v>
      </c>
      <c r="X45" s="113">
        <f t="shared" si="179"/>
        <v>3.7352749001342955</v>
      </c>
      <c r="Y45" s="110">
        <f>X45*(1-$D$3)</f>
        <v>3.4738056571248945</v>
      </c>
      <c r="Z45" s="113">
        <f t="shared" si="164"/>
        <v>3.4738056571248945</v>
      </c>
      <c r="AA45" s="113">
        <f t="shared" si="180"/>
        <v>3.4738056571248945</v>
      </c>
      <c r="AB45" s="110">
        <f>AA45*(1-$D$3)</f>
        <v>3.2306392611261519</v>
      </c>
      <c r="AC45" s="113">
        <f t="shared" si="165"/>
        <v>3.2306392611261519</v>
      </c>
      <c r="AD45" s="113">
        <f t="shared" si="181"/>
        <v>3.2306392611261519</v>
      </c>
      <c r="AE45" s="110">
        <f>AD45*(1-$D$3)</f>
        <v>3.0044945128473208</v>
      </c>
      <c r="AF45" s="113">
        <f t="shared" si="166"/>
        <v>3.0044945128473208</v>
      </c>
      <c r="AG45" s="113">
        <f t="shared" si="182"/>
        <v>3.0044945128473208</v>
      </c>
      <c r="AH45" s="110">
        <f>AG45*(1-$D$3)</f>
        <v>2.7941798969480081</v>
      </c>
      <c r="AI45" s="113">
        <f t="shared" si="167"/>
        <v>2.7941798969480081</v>
      </c>
      <c r="AJ45" s="113">
        <f t="shared" si="183"/>
        <v>2.7941798969480081</v>
      </c>
      <c r="AK45" s="110">
        <f>AJ45*(1-$D$3)</f>
        <v>2.5985873041616472</v>
      </c>
      <c r="AL45" s="113">
        <f t="shared" si="188"/>
        <v>2.5985873041616472</v>
      </c>
      <c r="AM45" s="113">
        <f t="shared" si="184"/>
        <v>2.5985873041616472</v>
      </c>
      <c r="AN45" s="110">
        <f>AM45*(1-$D$3)</f>
        <v>2.4166861928703316</v>
      </c>
      <c r="AO45" s="113">
        <f t="shared" si="189"/>
        <v>2.4166861928703316</v>
      </c>
      <c r="AP45" s="113">
        <f t="shared" si="185"/>
        <v>2.4166861928703316</v>
      </c>
      <c r="AQ45" s="110">
        <f>AP45*(1-$D$3)</f>
        <v>2.2475181593694082</v>
      </c>
      <c r="AR45" s="113">
        <f t="shared" si="190"/>
        <v>2.2475181593694082</v>
      </c>
      <c r="AS45" s="113">
        <f t="shared" si="186"/>
        <v>2.2475181593694082</v>
      </c>
      <c r="AT45" s="110">
        <f>AS45*(1-$D$3)</f>
        <v>2.0901918882135497</v>
      </c>
      <c r="AU45" s="113">
        <f t="shared" si="191"/>
        <v>2.0901918882135497</v>
      </c>
      <c r="AV45" s="113">
        <f t="shared" si="187"/>
        <v>2.0901918882135497</v>
      </c>
    </row>
    <row r="46" spans="3:49" hidden="1" outlineLevel="1" x14ac:dyDescent="0.25">
      <c r="C46">
        <f t="shared" si="62"/>
        <v>11</v>
      </c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>
        <f>M43*1.2</f>
        <v>92.876046335999973</v>
      </c>
      <c r="O46" s="111">
        <f t="shared" si="176"/>
        <v>92.876046335999973</v>
      </c>
      <c r="P46" s="111">
        <f t="shared" ref="P46:P51" si="192">O46</f>
        <v>92.876046335999973</v>
      </c>
      <c r="Q46" s="110">
        <f>P46*(1-$D$3)</f>
        <v>86.374723092479968</v>
      </c>
      <c r="R46" s="111">
        <f t="shared" si="177"/>
        <v>86.374723092479968</v>
      </c>
      <c r="S46" s="111">
        <f t="shared" ref="S46:S51" si="193">R46</f>
        <v>86.374723092479968</v>
      </c>
      <c r="T46" s="110">
        <f>S46*(1-$D$3)</f>
        <v>80.32849247600636</v>
      </c>
      <c r="U46" s="111">
        <f t="shared" si="178"/>
        <v>80.32849247600636</v>
      </c>
      <c r="V46" s="111">
        <f t="shared" ref="V46:V51" si="194">U46</f>
        <v>80.32849247600636</v>
      </c>
      <c r="W46" s="110">
        <f>V46*(1-$D$3)</f>
        <v>74.705498002685914</v>
      </c>
      <c r="X46" s="111">
        <f t="shared" si="179"/>
        <v>74.705498002685914</v>
      </c>
      <c r="Y46" s="111">
        <f t="shared" ref="Y46:Y51" si="195">X46</f>
        <v>74.705498002685914</v>
      </c>
      <c r="Z46" s="110">
        <f>Y46*(1-$D$3)</f>
        <v>69.476113142497894</v>
      </c>
      <c r="AA46" s="111">
        <f t="shared" si="180"/>
        <v>69.476113142497894</v>
      </c>
      <c r="AB46" s="111">
        <f t="shared" ref="AB46:AB51" si="196">AA46</f>
        <v>69.476113142497894</v>
      </c>
      <c r="AC46" s="110">
        <f>AB46*(1-$D$3)</f>
        <v>64.612785222523044</v>
      </c>
      <c r="AD46" s="111">
        <f t="shared" si="181"/>
        <v>64.612785222523044</v>
      </c>
      <c r="AE46" s="111">
        <f t="shared" ref="AE46:AE51" si="197">AD46</f>
        <v>64.612785222523044</v>
      </c>
      <c r="AF46" s="110">
        <f>AE46*(1-$D$3)</f>
        <v>60.089890256946425</v>
      </c>
      <c r="AG46" s="111">
        <f t="shared" si="182"/>
        <v>60.089890256946425</v>
      </c>
      <c r="AH46" s="111">
        <f t="shared" ref="AH46:AH51" si="198">AG46</f>
        <v>60.089890256946425</v>
      </c>
      <c r="AI46" s="110">
        <f>AH46*(1-$D$3)</f>
        <v>55.883597938960172</v>
      </c>
      <c r="AJ46" s="111">
        <f t="shared" si="183"/>
        <v>55.883597938960172</v>
      </c>
      <c r="AK46" s="111">
        <f t="shared" ref="AK46:AK51" si="199">AJ46</f>
        <v>55.883597938960172</v>
      </c>
      <c r="AL46" s="110">
        <f>AK46*(1-$D$3)</f>
        <v>51.971746083232958</v>
      </c>
      <c r="AM46" s="111">
        <f>AL46</f>
        <v>51.971746083232958</v>
      </c>
      <c r="AN46" s="111">
        <f t="shared" ref="AN46:AN48" si="200">AM46</f>
        <v>51.971746083232958</v>
      </c>
      <c r="AO46" s="110">
        <f>AN46*(1-$D$3)</f>
        <v>48.333723857406646</v>
      </c>
      <c r="AP46" s="111">
        <f>AO46</f>
        <v>48.333723857406646</v>
      </c>
      <c r="AQ46" s="111">
        <f t="shared" ref="AQ46:AQ48" si="201">AP46</f>
        <v>48.333723857406646</v>
      </c>
      <c r="AR46" s="110">
        <f>AQ46*(1-$D$3)</f>
        <v>44.950363187388177</v>
      </c>
      <c r="AS46" s="111">
        <f>AR46</f>
        <v>44.950363187388177</v>
      </c>
      <c r="AT46" s="111">
        <f t="shared" ref="AT46:AT48" si="202">AS46</f>
        <v>44.950363187388177</v>
      </c>
      <c r="AU46" s="110">
        <f>AT46*(1-$D$3)</f>
        <v>41.803837764271002</v>
      </c>
      <c r="AV46" s="111">
        <f>AU46</f>
        <v>41.803837764271002</v>
      </c>
      <c r="AW46" s="111">
        <f t="shared" ref="AW46:AW48" si="203">AV46</f>
        <v>41.803837764271002</v>
      </c>
    </row>
    <row r="47" spans="3:49" hidden="1" outlineLevel="1" x14ac:dyDescent="0.25">
      <c r="C47">
        <f t="shared" si="62"/>
        <v>11</v>
      </c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>
        <f>M44*1.2</f>
        <v>87.303483555839975</v>
      </c>
      <c r="O47" s="112">
        <f t="shared" si="176"/>
        <v>87.303483555839975</v>
      </c>
      <c r="P47" s="112">
        <f t="shared" si="192"/>
        <v>87.303483555839975</v>
      </c>
      <c r="Q47" s="110">
        <f>P47*(1-$D$3)</f>
        <v>81.192239706931176</v>
      </c>
      <c r="R47" s="112">
        <f t="shared" si="177"/>
        <v>81.192239706931176</v>
      </c>
      <c r="S47" s="112">
        <f t="shared" si="193"/>
        <v>81.192239706931176</v>
      </c>
      <c r="T47" s="110">
        <f>S47*(1-$D$3)</f>
        <v>75.508782927445992</v>
      </c>
      <c r="U47" s="112">
        <f t="shared" si="178"/>
        <v>75.508782927445992</v>
      </c>
      <c r="V47" s="112">
        <f t="shared" si="194"/>
        <v>75.508782927445992</v>
      </c>
      <c r="W47" s="110">
        <f>V47*(1-$D$3)</f>
        <v>70.223168122524768</v>
      </c>
      <c r="X47" s="112">
        <f t="shared" si="179"/>
        <v>70.223168122524768</v>
      </c>
      <c r="Y47" s="112">
        <f t="shared" si="195"/>
        <v>70.223168122524768</v>
      </c>
      <c r="Z47" s="110">
        <f>Y47*(1-$D$3)</f>
        <v>65.307546353948027</v>
      </c>
      <c r="AA47" s="112">
        <f t="shared" si="180"/>
        <v>65.307546353948027</v>
      </c>
      <c r="AB47" s="112">
        <f t="shared" si="196"/>
        <v>65.307546353948027</v>
      </c>
      <c r="AC47" s="110">
        <f>AB47*(1-$D$3)</f>
        <v>60.73601810917166</v>
      </c>
      <c r="AD47" s="112">
        <f t="shared" si="181"/>
        <v>60.73601810917166</v>
      </c>
      <c r="AE47" s="112">
        <f t="shared" si="197"/>
        <v>60.73601810917166</v>
      </c>
      <c r="AF47" s="110">
        <f>AE47*(1-$D$3)</f>
        <v>56.484496841529641</v>
      </c>
      <c r="AG47" s="112">
        <f t="shared" si="182"/>
        <v>56.484496841529641</v>
      </c>
      <c r="AH47" s="112">
        <f t="shared" si="198"/>
        <v>56.484496841529641</v>
      </c>
      <c r="AI47" s="110">
        <f>AH47*(1-$D$3)</f>
        <v>52.530582062622564</v>
      </c>
      <c r="AJ47" s="112">
        <f t="shared" si="183"/>
        <v>52.530582062622564</v>
      </c>
      <c r="AK47" s="112">
        <f t="shared" si="199"/>
        <v>52.530582062622564</v>
      </c>
      <c r="AL47" s="110">
        <f>AK47*(1-$D$3)</f>
        <v>48.853441318238978</v>
      </c>
      <c r="AM47" s="112">
        <f t="shared" ref="AM47:AM48" si="204">AL47</f>
        <v>48.853441318238978</v>
      </c>
      <c r="AN47" s="112">
        <f t="shared" si="200"/>
        <v>48.853441318238978</v>
      </c>
      <c r="AO47" s="110">
        <f>AN47*(1-$D$3)</f>
        <v>45.43370042596225</v>
      </c>
      <c r="AP47" s="112">
        <f t="shared" ref="AP47:AP48" si="205">AO47</f>
        <v>45.43370042596225</v>
      </c>
      <c r="AQ47" s="112">
        <f t="shared" si="201"/>
        <v>45.43370042596225</v>
      </c>
      <c r="AR47" s="110">
        <f>AQ47*(1-$D$3)</f>
        <v>42.25334139614489</v>
      </c>
      <c r="AS47" s="112">
        <f t="shared" ref="AS47:AS48" si="206">AR47</f>
        <v>42.25334139614489</v>
      </c>
      <c r="AT47" s="112">
        <f t="shared" si="202"/>
        <v>42.25334139614489</v>
      </c>
      <c r="AU47" s="110">
        <f>AT47*(1-$D$3)</f>
        <v>39.295607498414746</v>
      </c>
      <c r="AV47" s="112">
        <f t="shared" ref="AV47:AV48" si="207">AU47</f>
        <v>39.295607498414746</v>
      </c>
      <c r="AW47" s="112">
        <f t="shared" si="203"/>
        <v>39.295607498414746</v>
      </c>
    </row>
    <row r="48" spans="3:49" hidden="1" outlineLevel="1" x14ac:dyDescent="0.25">
      <c r="C48">
        <f t="shared" si="62"/>
        <v>11</v>
      </c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>
        <f>M45*1.2</f>
        <v>5.5725627801599975</v>
      </c>
      <c r="O48" s="113">
        <f t="shared" si="176"/>
        <v>5.5725627801599975</v>
      </c>
      <c r="P48" s="113">
        <f t="shared" si="192"/>
        <v>5.5725627801599975</v>
      </c>
      <c r="Q48" s="110">
        <f>P48*(1-$D$3)</f>
        <v>5.1824833855487977</v>
      </c>
      <c r="R48" s="113">
        <f t="shared" si="177"/>
        <v>5.1824833855487977</v>
      </c>
      <c r="S48" s="113">
        <f t="shared" si="193"/>
        <v>5.1824833855487977</v>
      </c>
      <c r="T48" s="110">
        <f>S48*(1-$D$3)</f>
        <v>4.8197095485603816</v>
      </c>
      <c r="U48" s="113">
        <f t="shared" si="178"/>
        <v>4.8197095485603816</v>
      </c>
      <c r="V48" s="113">
        <f t="shared" si="194"/>
        <v>4.8197095485603816</v>
      </c>
      <c r="W48" s="110">
        <f>V48*(1-$D$3)</f>
        <v>4.4823298801611546</v>
      </c>
      <c r="X48" s="113">
        <f t="shared" si="179"/>
        <v>4.4823298801611546</v>
      </c>
      <c r="Y48" s="113">
        <f t="shared" si="195"/>
        <v>4.4823298801611546</v>
      </c>
      <c r="Z48" s="110">
        <f>Y48*(1-$D$3)</f>
        <v>4.1685667885498736</v>
      </c>
      <c r="AA48" s="113">
        <f t="shared" si="180"/>
        <v>4.1685667885498736</v>
      </c>
      <c r="AB48" s="113">
        <f t="shared" si="196"/>
        <v>4.1685667885498736</v>
      </c>
      <c r="AC48" s="110">
        <f>AB48*(1-$D$3)</f>
        <v>3.8767671133513821</v>
      </c>
      <c r="AD48" s="113">
        <f t="shared" si="181"/>
        <v>3.8767671133513821</v>
      </c>
      <c r="AE48" s="113">
        <f t="shared" si="197"/>
        <v>3.8767671133513821</v>
      </c>
      <c r="AF48" s="110">
        <f>AE48*(1-$D$3)</f>
        <v>3.6053934154167853</v>
      </c>
      <c r="AG48" s="113">
        <f t="shared" si="182"/>
        <v>3.6053934154167853</v>
      </c>
      <c r="AH48" s="113">
        <f t="shared" si="198"/>
        <v>3.6053934154167853</v>
      </c>
      <c r="AI48" s="110">
        <f>AH48*(1-$D$3)</f>
        <v>3.3530158763376101</v>
      </c>
      <c r="AJ48" s="113">
        <f t="shared" si="183"/>
        <v>3.3530158763376101</v>
      </c>
      <c r="AK48" s="113">
        <f t="shared" si="199"/>
        <v>3.3530158763376101</v>
      </c>
      <c r="AL48" s="110">
        <f>AK48*(1-$D$3)</f>
        <v>3.1183047649939772</v>
      </c>
      <c r="AM48" s="113">
        <f t="shared" si="204"/>
        <v>3.1183047649939772</v>
      </c>
      <c r="AN48" s="113">
        <f t="shared" si="200"/>
        <v>3.1183047649939772</v>
      </c>
      <c r="AO48" s="110">
        <f>AN48*(1-$D$3)</f>
        <v>2.9000234314443984</v>
      </c>
      <c r="AP48" s="113">
        <f t="shared" si="205"/>
        <v>2.9000234314443984</v>
      </c>
      <c r="AQ48" s="113">
        <f t="shared" si="201"/>
        <v>2.9000234314443984</v>
      </c>
      <c r="AR48" s="110">
        <f>AQ48*(1-$D$3)</f>
        <v>2.6970217912432903</v>
      </c>
      <c r="AS48" s="113">
        <f t="shared" si="206"/>
        <v>2.6970217912432903</v>
      </c>
      <c r="AT48" s="113">
        <f t="shared" si="202"/>
        <v>2.6970217912432903</v>
      </c>
      <c r="AU48" s="110">
        <f>AT48*(1-$D$3)</f>
        <v>2.5082302658562599</v>
      </c>
      <c r="AV48" s="113">
        <f t="shared" si="207"/>
        <v>2.5082302658562599</v>
      </c>
      <c r="AW48" s="113">
        <f t="shared" si="203"/>
        <v>2.5082302658562599</v>
      </c>
    </row>
    <row r="49" spans="3:55" hidden="1" outlineLevel="1" x14ac:dyDescent="0.25">
      <c r="C49">
        <f t="shared" si="62"/>
        <v>12</v>
      </c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>
        <f>N46*1.2</f>
        <v>111.45125560319997</v>
      </c>
      <c r="P49" s="111">
        <f t="shared" si="192"/>
        <v>111.45125560319997</v>
      </c>
      <c r="Q49" s="111">
        <f t="shared" ref="Q49:Q54" si="208">P49</f>
        <v>111.45125560319997</v>
      </c>
      <c r="R49" s="110">
        <f>Q49*(1-$D$3)</f>
        <v>103.64966771097596</v>
      </c>
      <c r="S49" s="111">
        <f t="shared" si="193"/>
        <v>103.64966771097596</v>
      </c>
      <c r="T49" s="111">
        <f t="shared" ref="T49:T54" si="209">S49</f>
        <v>103.64966771097596</v>
      </c>
      <c r="U49" s="110">
        <f>T49*(1-$D$3)</f>
        <v>96.394190971207635</v>
      </c>
      <c r="V49" s="111">
        <f t="shared" si="194"/>
        <v>96.394190971207635</v>
      </c>
      <c r="W49" s="111">
        <f t="shared" ref="W49:W54" si="210">V49</f>
        <v>96.394190971207635</v>
      </c>
      <c r="X49" s="110">
        <f>W49*(1-$D$3)</f>
        <v>89.6465976032231</v>
      </c>
      <c r="Y49" s="111">
        <f t="shared" si="195"/>
        <v>89.6465976032231</v>
      </c>
      <c r="Z49" s="111">
        <f t="shared" ref="Z49:Z54" si="211">Y49</f>
        <v>89.6465976032231</v>
      </c>
      <c r="AA49" s="110">
        <f>Z49*(1-$D$3)</f>
        <v>83.371335770997476</v>
      </c>
      <c r="AB49" s="111">
        <f t="shared" si="196"/>
        <v>83.371335770997476</v>
      </c>
      <c r="AC49" s="111">
        <f t="shared" ref="AC49:AC54" si="212">AB49</f>
        <v>83.371335770997476</v>
      </c>
      <c r="AD49" s="110">
        <f>AC49*(1-$D$3)</f>
        <v>77.535342267027644</v>
      </c>
      <c r="AE49" s="111">
        <f t="shared" si="197"/>
        <v>77.535342267027644</v>
      </c>
      <c r="AF49" s="111">
        <f t="shared" ref="AF49:AF54" si="213">AE49</f>
        <v>77.535342267027644</v>
      </c>
      <c r="AG49" s="110">
        <f>AF49*(1-$D$3)</f>
        <v>72.107868308335711</v>
      </c>
      <c r="AH49" s="111">
        <f t="shared" si="198"/>
        <v>72.107868308335711</v>
      </c>
      <c r="AI49" s="111">
        <f t="shared" ref="AI49:AI54" si="214">AH49</f>
        <v>72.107868308335711</v>
      </c>
      <c r="AJ49" s="110">
        <f>AI49*(1-$D$3)</f>
        <v>67.0603175267522</v>
      </c>
      <c r="AK49" s="111">
        <f t="shared" si="199"/>
        <v>67.0603175267522</v>
      </c>
      <c r="AL49" s="111">
        <f t="shared" ref="AL49:AL54" si="215">AK49</f>
        <v>67.0603175267522</v>
      </c>
      <c r="AM49" s="110">
        <f>AL49*(1-$D$3)</f>
        <v>62.366095299879539</v>
      </c>
      <c r="AN49" s="111">
        <f>AM49</f>
        <v>62.366095299879539</v>
      </c>
      <c r="AO49" s="111">
        <f t="shared" ref="AO49:AO51" si="216">AN49</f>
        <v>62.366095299879539</v>
      </c>
      <c r="AP49" s="110">
        <f>AO49*(1-$D$3)</f>
        <v>58.000468628887965</v>
      </c>
      <c r="AQ49" s="111">
        <f>AP49</f>
        <v>58.000468628887965</v>
      </c>
      <c r="AR49" s="111">
        <f t="shared" ref="AR49:AR51" si="217">AQ49</f>
        <v>58.000468628887965</v>
      </c>
      <c r="AS49" s="110">
        <f>AR49*(1-$D$3)</f>
        <v>53.940435824865801</v>
      </c>
      <c r="AT49" s="111">
        <f>AS49</f>
        <v>53.940435824865801</v>
      </c>
      <c r="AU49" s="111">
        <f t="shared" ref="AU49:AU51" si="218">AT49</f>
        <v>53.940435824865801</v>
      </c>
      <c r="AV49" s="110">
        <f>AU49*(1-$D$3)</f>
        <v>50.164605317125194</v>
      </c>
      <c r="AW49" s="111">
        <f>AV49</f>
        <v>50.164605317125194</v>
      </c>
      <c r="AX49" s="111">
        <f t="shared" ref="AX49:AX51" si="219">AW49</f>
        <v>50.164605317125194</v>
      </c>
    </row>
    <row r="50" spans="3:55" hidden="1" outlineLevel="1" x14ac:dyDescent="0.25">
      <c r="C50">
        <f t="shared" si="62"/>
        <v>12</v>
      </c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>
        <f>N47*1.2</f>
        <v>104.76418026700797</v>
      </c>
      <c r="P50" s="112">
        <f t="shared" si="192"/>
        <v>104.76418026700797</v>
      </c>
      <c r="Q50" s="112">
        <f t="shared" si="208"/>
        <v>104.76418026700797</v>
      </c>
      <c r="R50" s="110">
        <f>Q50*(1-$D$3)</f>
        <v>97.430687648317402</v>
      </c>
      <c r="S50" s="112">
        <f t="shared" si="193"/>
        <v>97.430687648317402</v>
      </c>
      <c r="T50" s="112">
        <f t="shared" si="209"/>
        <v>97.430687648317402</v>
      </c>
      <c r="U50" s="110">
        <f>T50*(1-$D$3)</f>
        <v>90.610539512935176</v>
      </c>
      <c r="V50" s="112">
        <f t="shared" si="194"/>
        <v>90.610539512935176</v>
      </c>
      <c r="W50" s="112">
        <f t="shared" si="210"/>
        <v>90.610539512935176</v>
      </c>
      <c r="X50" s="110">
        <f>W50*(1-$D$3)</f>
        <v>84.267801747029708</v>
      </c>
      <c r="Y50" s="112">
        <f t="shared" si="195"/>
        <v>84.267801747029708</v>
      </c>
      <c r="Z50" s="112">
        <f t="shared" si="211"/>
        <v>84.267801747029708</v>
      </c>
      <c r="AA50" s="110">
        <f>Z50*(1-$D$3)</f>
        <v>78.369055624737626</v>
      </c>
      <c r="AB50" s="112">
        <f t="shared" si="196"/>
        <v>78.369055624737626</v>
      </c>
      <c r="AC50" s="112">
        <f t="shared" si="212"/>
        <v>78.369055624737626</v>
      </c>
      <c r="AD50" s="110">
        <f>AC50*(1-$D$3)</f>
        <v>72.883221731005989</v>
      </c>
      <c r="AE50" s="112">
        <f t="shared" si="197"/>
        <v>72.883221731005989</v>
      </c>
      <c r="AF50" s="112">
        <f t="shared" si="213"/>
        <v>72.883221731005989</v>
      </c>
      <c r="AG50" s="110">
        <f>AF50*(1-$D$3)</f>
        <v>67.781396209835563</v>
      </c>
      <c r="AH50" s="112">
        <f t="shared" si="198"/>
        <v>67.781396209835563</v>
      </c>
      <c r="AI50" s="112">
        <f t="shared" si="214"/>
        <v>67.781396209835563</v>
      </c>
      <c r="AJ50" s="110">
        <f>AI50*(1-$D$3)</f>
        <v>63.03669847514707</v>
      </c>
      <c r="AK50" s="112">
        <f t="shared" si="199"/>
        <v>63.03669847514707</v>
      </c>
      <c r="AL50" s="112">
        <f t="shared" si="215"/>
        <v>63.03669847514707</v>
      </c>
      <c r="AM50" s="110">
        <f>AL50*(1-$D$3)</f>
        <v>58.62412958188677</v>
      </c>
      <c r="AN50" s="112">
        <f t="shared" ref="AN50:AN51" si="220">AM50</f>
        <v>58.62412958188677</v>
      </c>
      <c r="AO50" s="112">
        <f t="shared" si="216"/>
        <v>58.62412958188677</v>
      </c>
      <c r="AP50" s="110">
        <f>AO50*(1-$D$3)</f>
        <v>54.520440511154689</v>
      </c>
      <c r="AQ50" s="112">
        <f t="shared" ref="AQ50:AQ51" si="221">AP50</f>
        <v>54.520440511154689</v>
      </c>
      <c r="AR50" s="112">
        <f t="shared" si="217"/>
        <v>54.520440511154689</v>
      </c>
      <c r="AS50" s="110">
        <f>AR50*(1-$D$3)</f>
        <v>50.704009675373861</v>
      </c>
      <c r="AT50" s="112">
        <f t="shared" ref="AT50:AT51" si="222">AS50</f>
        <v>50.704009675373861</v>
      </c>
      <c r="AU50" s="112">
        <f t="shared" si="218"/>
        <v>50.704009675373861</v>
      </c>
      <c r="AV50" s="110">
        <f>AU50*(1-$D$3)</f>
        <v>47.154728998097688</v>
      </c>
      <c r="AW50" s="112">
        <f t="shared" ref="AW50:AW51" si="223">AV50</f>
        <v>47.154728998097688</v>
      </c>
      <c r="AX50" s="112">
        <f t="shared" si="219"/>
        <v>47.154728998097688</v>
      </c>
    </row>
    <row r="51" spans="3:55" hidden="1" outlineLevel="1" x14ac:dyDescent="0.25">
      <c r="C51">
        <f t="shared" si="62"/>
        <v>12</v>
      </c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>
        <f>N48*1.2</f>
        <v>6.687075336191997</v>
      </c>
      <c r="P51" s="113">
        <f t="shared" si="192"/>
        <v>6.687075336191997</v>
      </c>
      <c r="Q51" s="113">
        <f t="shared" si="208"/>
        <v>6.687075336191997</v>
      </c>
      <c r="R51" s="110">
        <f>Q51*(1-$D$3)</f>
        <v>6.2189800626585567</v>
      </c>
      <c r="S51" s="113">
        <f t="shared" si="193"/>
        <v>6.2189800626585567</v>
      </c>
      <c r="T51" s="113">
        <f t="shared" si="209"/>
        <v>6.2189800626585567</v>
      </c>
      <c r="U51" s="110">
        <f>T51*(1-$D$3)</f>
        <v>5.7836514582724572</v>
      </c>
      <c r="V51" s="113">
        <f t="shared" si="194"/>
        <v>5.7836514582724572</v>
      </c>
      <c r="W51" s="113">
        <f t="shared" si="210"/>
        <v>5.7836514582724572</v>
      </c>
      <c r="X51" s="110">
        <f>W51*(1-$D$3)</f>
        <v>5.3787958561933849</v>
      </c>
      <c r="Y51" s="113">
        <f t="shared" si="195"/>
        <v>5.3787958561933849</v>
      </c>
      <c r="Z51" s="113">
        <f t="shared" si="211"/>
        <v>5.3787958561933849</v>
      </c>
      <c r="AA51" s="110">
        <f>Z51*(1-$D$3)</f>
        <v>5.0022801462598476</v>
      </c>
      <c r="AB51" s="113">
        <f t="shared" si="196"/>
        <v>5.0022801462598476</v>
      </c>
      <c r="AC51" s="113">
        <f t="shared" si="212"/>
        <v>5.0022801462598476</v>
      </c>
      <c r="AD51" s="110">
        <f>AC51*(1-$D$3)</f>
        <v>4.6521205360216582</v>
      </c>
      <c r="AE51" s="113">
        <f t="shared" si="197"/>
        <v>4.6521205360216582</v>
      </c>
      <c r="AF51" s="113">
        <f t="shared" si="213"/>
        <v>4.6521205360216582</v>
      </c>
      <c r="AG51" s="110">
        <f>AF51*(1-$D$3)</f>
        <v>4.3264720985001421</v>
      </c>
      <c r="AH51" s="113">
        <f t="shared" si="198"/>
        <v>4.3264720985001421</v>
      </c>
      <c r="AI51" s="113">
        <f t="shared" si="214"/>
        <v>4.3264720985001421</v>
      </c>
      <c r="AJ51" s="110">
        <f>AI51*(1-$D$3)</f>
        <v>4.0236190516051318</v>
      </c>
      <c r="AK51" s="113">
        <f t="shared" si="199"/>
        <v>4.0236190516051318</v>
      </c>
      <c r="AL51" s="113">
        <f t="shared" si="215"/>
        <v>4.0236190516051318</v>
      </c>
      <c r="AM51" s="110">
        <f>AL51*(1-$D$3)</f>
        <v>3.7419657179927723</v>
      </c>
      <c r="AN51" s="113">
        <f t="shared" si="220"/>
        <v>3.7419657179927723</v>
      </c>
      <c r="AO51" s="113">
        <f t="shared" si="216"/>
        <v>3.7419657179927723</v>
      </c>
      <c r="AP51" s="110">
        <f>AO51*(1-$D$3)</f>
        <v>3.4800281177332781</v>
      </c>
      <c r="AQ51" s="113">
        <f t="shared" si="221"/>
        <v>3.4800281177332781</v>
      </c>
      <c r="AR51" s="113">
        <f t="shared" si="217"/>
        <v>3.4800281177332781</v>
      </c>
      <c r="AS51" s="110">
        <f>AR51*(1-$D$3)</f>
        <v>3.2364261494919484</v>
      </c>
      <c r="AT51" s="113">
        <f t="shared" si="222"/>
        <v>3.2364261494919484</v>
      </c>
      <c r="AU51" s="113">
        <f t="shared" si="218"/>
        <v>3.2364261494919484</v>
      </c>
      <c r="AV51" s="110">
        <f>AU51*(1-$D$3)</f>
        <v>3.0098763190275117</v>
      </c>
      <c r="AW51" s="113">
        <f t="shared" si="223"/>
        <v>3.0098763190275117</v>
      </c>
      <c r="AX51" s="113">
        <f t="shared" si="219"/>
        <v>3.0098763190275117</v>
      </c>
    </row>
    <row r="52" spans="3:55" hidden="1" outlineLevel="1" x14ac:dyDescent="0.25">
      <c r="C52">
        <f t="shared" si="62"/>
        <v>13</v>
      </c>
      <c r="P52" s="110">
        <f>O49*1.2</f>
        <v>133.74150672383996</v>
      </c>
      <c r="Q52" s="111">
        <f t="shared" si="208"/>
        <v>133.74150672383996</v>
      </c>
      <c r="R52" s="111">
        <f t="shared" ref="R52:R57" si="224">Q52</f>
        <v>133.74150672383996</v>
      </c>
      <c r="S52" s="110">
        <f>R52*(1-$D$3)</f>
        <v>124.37960125317116</v>
      </c>
      <c r="T52" s="111">
        <f t="shared" si="209"/>
        <v>124.37960125317116</v>
      </c>
      <c r="U52" s="111">
        <f t="shared" ref="U52:U57" si="225">T52</f>
        <v>124.37960125317116</v>
      </c>
      <c r="V52" s="110">
        <f>U52*(1-$D$3)</f>
        <v>115.67302916544917</v>
      </c>
      <c r="W52" s="111">
        <f t="shared" si="210"/>
        <v>115.67302916544917</v>
      </c>
      <c r="X52" s="111">
        <f t="shared" ref="X52:X57" si="226">W52</f>
        <v>115.67302916544917</v>
      </c>
      <c r="Y52" s="110">
        <f>X52*(1-$D$3)</f>
        <v>107.57591712386771</v>
      </c>
      <c r="Z52" s="111">
        <f t="shared" si="211"/>
        <v>107.57591712386771</v>
      </c>
      <c r="AA52" s="111">
        <f t="shared" ref="AA52:AA57" si="227">Z52</f>
        <v>107.57591712386771</v>
      </c>
      <c r="AB52" s="110">
        <f>AA52*(1-$D$3)</f>
        <v>100.04560292519696</v>
      </c>
      <c r="AC52" s="111">
        <f t="shared" si="212"/>
        <v>100.04560292519696</v>
      </c>
      <c r="AD52" s="111">
        <f t="shared" ref="AD52:AD57" si="228">AC52</f>
        <v>100.04560292519696</v>
      </c>
      <c r="AE52" s="110">
        <f>AD52*(1-$D$3)</f>
        <v>93.042410720433168</v>
      </c>
      <c r="AF52" s="111">
        <f t="shared" si="213"/>
        <v>93.042410720433168</v>
      </c>
      <c r="AG52" s="111">
        <f t="shared" ref="AG52:AG57" si="229">AF52</f>
        <v>93.042410720433168</v>
      </c>
      <c r="AH52" s="110">
        <f>AG52*(1-$D$3)</f>
        <v>86.529441970002836</v>
      </c>
      <c r="AI52" s="111">
        <f t="shared" si="214"/>
        <v>86.529441970002836</v>
      </c>
      <c r="AJ52" s="111">
        <f t="shared" ref="AJ52:AJ57" si="230">AI52</f>
        <v>86.529441970002836</v>
      </c>
      <c r="AK52" s="110">
        <f>AJ52*(1-$D$3)</f>
        <v>80.472381032102632</v>
      </c>
      <c r="AL52" s="111">
        <f t="shared" si="215"/>
        <v>80.472381032102632</v>
      </c>
      <c r="AM52" s="111">
        <f t="shared" ref="AM52:AM57" si="231">AL52</f>
        <v>80.472381032102632</v>
      </c>
      <c r="AN52" s="110">
        <f>AM52*(1-$D$3)</f>
        <v>74.839314359855436</v>
      </c>
      <c r="AO52" s="111">
        <f>AN52</f>
        <v>74.839314359855436</v>
      </c>
      <c r="AP52" s="111">
        <f t="shared" ref="AP52:AP54" si="232">AO52</f>
        <v>74.839314359855436</v>
      </c>
      <c r="AQ52" s="110">
        <f>AP52*(1-$D$3)</f>
        <v>69.600562354665556</v>
      </c>
      <c r="AR52" s="111">
        <f>AQ52</f>
        <v>69.600562354665556</v>
      </c>
      <c r="AS52" s="111">
        <f t="shared" ref="AS52:AS54" si="233">AR52</f>
        <v>69.600562354665556</v>
      </c>
      <c r="AT52" s="110">
        <f>AS52*(1-$D$3)</f>
        <v>64.728522989838964</v>
      </c>
      <c r="AU52" s="111">
        <f>AT52</f>
        <v>64.728522989838964</v>
      </c>
      <c r="AV52" s="111">
        <f t="shared" ref="AV52:AV54" si="234">AU52</f>
        <v>64.728522989838964</v>
      </c>
      <c r="AW52" s="110">
        <f>AV52*(1-$D$3)</f>
        <v>60.197526380550229</v>
      </c>
      <c r="AX52" s="111">
        <f>AW52</f>
        <v>60.197526380550229</v>
      </c>
      <c r="AY52" s="111">
        <f t="shared" ref="AY52:AY54" si="235">AX52</f>
        <v>60.197526380550229</v>
      </c>
    </row>
    <row r="53" spans="3:55" hidden="1" outlineLevel="1" x14ac:dyDescent="0.25">
      <c r="C53">
        <f t="shared" si="62"/>
        <v>13</v>
      </c>
      <c r="P53" s="110">
        <f>O50*1.2</f>
        <v>125.71701632040956</v>
      </c>
      <c r="Q53" s="112">
        <f t="shared" si="208"/>
        <v>125.71701632040956</v>
      </c>
      <c r="R53" s="112">
        <f t="shared" si="224"/>
        <v>125.71701632040956</v>
      </c>
      <c r="S53" s="110">
        <f>R53*(1-$D$3)</f>
        <v>116.91682517798088</v>
      </c>
      <c r="T53" s="112">
        <f t="shared" si="209"/>
        <v>116.91682517798088</v>
      </c>
      <c r="U53" s="112">
        <f t="shared" si="225"/>
        <v>116.91682517798088</v>
      </c>
      <c r="V53" s="110">
        <f>U53*(1-$D$3)</f>
        <v>108.73264741552221</v>
      </c>
      <c r="W53" s="112">
        <f t="shared" si="210"/>
        <v>108.73264741552221</v>
      </c>
      <c r="X53" s="112">
        <f t="shared" si="226"/>
        <v>108.73264741552221</v>
      </c>
      <c r="Y53" s="110">
        <f>X53*(1-$D$3)</f>
        <v>101.12136209643565</v>
      </c>
      <c r="Z53" s="112">
        <f t="shared" si="211"/>
        <v>101.12136209643565</v>
      </c>
      <c r="AA53" s="112">
        <f t="shared" si="227"/>
        <v>101.12136209643565</v>
      </c>
      <c r="AB53" s="110">
        <f>AA53*(1-$D$3)</f>
        <v>94.042866749685146</v>
      </c>
      <c r="AC53" s="112">
        <f t="shared" si="212"/>
        <v>94.042866749685146</v>
      </c>
      <c r="AD53" s="112">
        <f t="shared" si="228"/>
        <v>94.042866749685146</v>
      </c>
      <c r="AE53" s="110">
        <f>AD53*(1-$D$3)</f>
        <v>87.459866077207181</v>
      </c>
      <c r="AF53" s="112">
        <f t="shared" si="213"/>
        <v>87.459866077207181</v>
      </c>
      <c r="AG53" s="112">
        <f t="shared" si="229"/>
        <v>87.459866077207181</v>
      </c>
      <c r="AH53" s="110">
        <f>AG53*(1-$D$3)</f>
        <v>81.337675451802667</v>
      </c>
      <c r="AI53" s="112">
        <f t="shared" si="214"/>
        <v>81.337675451802667</v>
      </c>
      <c r="AJ53" s="112">
        <f t="shared" si="230"/>
        <v>81.337675451802667</v>
      </c>
      <c r="AK53" s="110">
        <f>AJ53*(1-$D$3)</f>
        <v>75.644038170176472</v>
      </c>
      <c r="AL53" s="112">
        <f t="shared" si="215"/>
        <v>75.644038170176472</v>
      </c>
      <c r="AM53" s="112">
        <f t="shared" si="231"/>
        <v>75.644038170176472</v>
      </c>
      <c r="AN53" s="110">
        <f>AM53*(1-$D$3)</f>
        <v>70.348955498264118</v>
      </c>
      <c r="AO53" s="112">
        <f t="shared" ref="AO53:AO54" si="236">AN53</f>
        <v>70.348955498264118</v>
      </c>
      <c r="AP53" s="112">
        <f t="shared" si="232"/>
        <v>70.348955498264118</v>
      </c>
      <c r="AQ53" s="110">
        <f>AP53*(1-$D$3)</f>
        <v>65.424528613385633</v>
      </c>
      <c r="AR53" s="112">
        <f t="shared" ref="AR53:AR54" si="237">AQ53</f>
        <v>65.424528613385633</v>
      </c>
      <c r="AS53" s="112">
        <f t="shared" si="233"/>
        <v>65.424528613385633</v>
      </c>
      <c r="AT53" s="110">
        <f>AS53*(1-$D$3)</f>
        <v>60.844811610448637</v>
      </c>
      <c r="AU53" s="112">
        <f t="shared" ref="AU53:AU54" si="238">AT53</f>
        <v>60.844811610448637</v>
      </c>
      <c r="AV53" s="112">
        <f t="shared" si="234"/>
        <v>60.844811610448637</v>
      </c>
      <c r="AW53" s="110">
        <f>AV53*(1-$D$3)</f>
        <v>56.585674797717232</v>
      </c>
      <c r="AX53" s="112">
        <f t="shared" ref="AX53:AX54" si="239">AW53</f>
        <v>56.585674797717232</v>
      </c>
      <c r="AY53" s="112">
        <f t="shared" si="235"/>
        <v>56.585674797717232</v>
      </c>
    </row>
    <row r="54" spans="3:55" hidden="1" outlineLevel="1" x14ac:dyDescent="0.25">
      <c r="C54">
        <f t="shared" si="62"/>
        <v>13</v>
      </c>
      <c r="P54" s="110">
        <f>O51*1.2</f>
        <v>8.0244904034303968</v>
      </c>
      <c r="Q54" s="113">
        <f t="shared" si="208"/>
        <v>8.0244904034303968</v>
      </c>
      <c r="R54" s="113">
        <f t="shared" si="224"/>
        <v>8.0244904034303968</v>
      </c>
      <c r="S54" s="110">
        <f>R54*(1-$D$3)</f>
        <v>7.4627760751902681</v>
      </c>
      <c r="T54" s="113">
        <f t="shared" si="209"/>
        <v>7.4627760751902681</v>
      </c>
      <c r="U54" s="113">
        <f t="shared" si="225"/>
        <v>7.4627760751902681</v>
      </c>
      <c r="V54" s="110">
        <f>U54*(1-$D$3)</f>
        <v>6.9403817499269485</v>
      </c>
      <c r="W54" s="113">
        <f t="shared" si="210"/>
        <v>6.9403817499269485</v>
      </c>
      <c r="X54" s="113">
        <f t="shared" si="226"/>
        <v>6.9403817499269485</v>
      </c>
      <c r="Y54" s="110">
        <f>X54*(1-$D$3)</f>
        <v>6.454555027432062</v>
      </c>
      <c r="Z54" s="113">
        <f t="shared" si="211"/>
        <v>6.454555027432062</v>
      </c>
      <c r="AA54" s="113">
        <f t="shared" si="227"/>
        <v>6.454555027432062</v>
      </c>
      <c r="AB54" s="110">
        <f>AA54*(1-$D$3)</f>
        <v>6.0027361755118172</v>
      </c>
      <c r="AC54" s="113">
        <f t="shared" si="212"/>
        <v>6.0027361755118172</v>
      </c>
      <c r="AD54" s="113">
        <f t="shared" si="228"/>
        <v>6.0027361755118172</v>
      </c>
      <c r="AE54" s="110">
        <f>AD54*(1-$D$3)</f>
        <v>5.5825446432259893</v>
      </c>
      <c r="AF54" s="113">
        <f t="shared" si="213"/>
        <v>5.5825446432259893</v>
      </c>
      <c r="AG54" s="113">
        <f t="shared" si="229"/>
        <v>5.5825446432259893</v>
      </c>
      <c r="AH54" s="110">
        <f>AG54*(1-$D$3)</f>
        <v>5.1917665182001693</v>
      </c>
      <c r="AI54" s="113">
        <f t="shared" si="214"/>
        <v>5.1917665182001693</v>
      </c>
      <c r="AJ54" s="113">
        <f t="shared" si="230"/>
        <v>5.1917665182001693</v>
      </c>
      <c r="AK54" s="110">
        <f>AJ54*(1-$D$3)</f>
        <v>4.8283428619261572</v>
      </c>
      <c r="AL54" s="113">
        <f t="shared" si="215"/>
        <v>4.8283428619261572</v>
      </c>
      <c r="AM54" s="113">
        <f t="shared" si="231"/>
        <v>4.8283428619261572</v>
      </c>
      <c r="AN54" s="110">
        <f>AM54*(1-$D$3)</f>
        <v>4.4903588615913259</v>
      </c>
      <c r="AO54" s="113">
        <f t="shared" si="236"/>
        <v>4.4903588615913259</v>
      </c>
      <c r="AP54" s="113">
        <f t="shared" si="232"/>
        <v>4.4903588615913259</v>
      </c>
      <c r="AQ54" s="110">
        <f>AP54*(1-$D$3)</f>
        <v>4.1760337412799329</v>
      </c>
      <c r="AR54" s="113">
        <f t="shared" si="237"/>
        <v>4.1760337412799329</v>
      </c>
      <c r="AS54" s="113">
        <f t="shared" si="233"/>
        <v>4.1760337412799329</v>
      </c>
      <c r="AT54" s="110">
        <f>AS54*(1-$D$3)</f>
        <v>3.8837113793903373</v>
      </c>
      <c r="AU54" s="113">
        <f t="shared" si="238"/>
        <v>3.8837113793903373</v>
      </c>
      <c r="AV54" s="113">
        <f t="shared" si="234"/>
        <v>3.8837113793903373</v>
      </c>
      <c r="AW54" s="110">
        <f>AV54*(1-$D$3)</f>
        <v>3.6118515828330136</v>
      </c>
      <c r="AX54" s="113">
        <f t="shared" si="239"/>
        <v>3.6118515828330136</v>
      </c>
      <c r="AY54" s="113">
        <f t="shared" si="235"/>
        <v>3.6118515828330136</v>
      </c>
    </row>
    <row r="55" spans="3:55" hidden="1" outlineLevel="1" x14ac:dyDescent="0.25">
      <c r="C55">
        <f t="shared" si="62"/>
        <v>14</v>
      </c>
      <c r="Q55" s="110">
        <f>P52*1.2</f>
        <v>160.48980806860794</v>
      </c>
      <c r="R55" s="111">
        <f t="shared" si="224"/>
        <v>160.48980806860794</v>
      </c>
      <c r="S55" s="111">
        <f t="shared" ref="S55:S60" si="240">R55</f>
        <v>160.48980806860794</v>
      </c>
      <c r="T55" s="110">
        <f>S55*(1-$D$3)</f>
        <v>149.25552150380537</v>
      </c>
      <c r="U55" s="111">
        <f t="shared" si="225"/>
        <v>149.25552150380537</v>
      </c>
      <c r="V55" s="111">
        <f t="shared" ref="V55:V60" si="241">U55</f>
        <v>149.25552150380537</v>
      </c>
      <c r="W55" s="110">
        <f>V55*(1-$D$3)</f>
        <v>138.80763499853899</v>
      </c>
      <c r="X55" s="111">
        <f t="shared" si="226"/>
        <v>138.80763499853899</v>
      </c>
      <c r="Y55" s="111">
        <f t="shared" ref="Y55:Y60" si="242">X55</f>
        <v>138.80763499853899</v>
      </c>
      <c r="Z55" s="110">
        <f>Y55*(1-$D$3)</f>
        <v>129.09110054864124</v>
      </c>
      <c r="AA55" s="111">
        <f t="shared" si="227"/>
        <v>129.09110054864124</v>
      </c>
      <c r="AB55" s="111">
        <f t="shared" ref="AB55:AB60" si="243">AA55</f>
        <v>129.09110054864124</v>
      </c>
      <c r="AC55" s="110">
        <f>AB55*(1-$D$3)</f>
        <v>120.05472351023634</v>
      </c>
      <c r="AD55" s="111">
        <f t="shared" si="228"/>
        <v>120.05472351023634</v>
      </c>
      <c r="AE55" s="111">
        <f t="shared" ref="AE55:AE60" si="244">AD55</f>
        <v>120.05472351023634</v>
      </c>
      <c r="AF55" s="110">
        <f>AE55*(1-$D$3)</f>
        <v>111.65089286451979</v>
      </c>
      <c r="AG55" s="111">
        <f t="shared" si="229"/>
        <v>111.65089286451979</v>
      </c>
      <c r="AH55" s="111">
        <f t="shared" ref="AH55:AH60" si="245">AG55</f>
        <v>111.65089286451979</v>
      </c>
      <c r="AI55" s="110">
        <f>AH55*(1-$D$3)</f>
        <v>103.8353303640034</v>
      </c>
      <c r="AJ55" s="111">
        <f t="shared" si="230"/>
        <v>103.8353303640034</v>
      </c>
      <c r="AK55" s="111">
        <f t="shared" ref="AK55:AK60" si="246">AJ55</f>
        <v>103.8353303640034</v>
      </c>
      <c r="AL55" s="110">
        <f>AK55*(1-$D$3)</f>
        <v>96.566857238523156</v>
      </c>
      <c r="AM55" s="111">
        <f t="shared" si="231"/>
        <v>96.566857238523156</v>
      </c>
      <c r="AN55" s="111">
        <f t="shared" ref="AN55:AN60" si="247">AM55</f>
        <v>96.566857238523156</v>
      </c>
      <c r="AO55" s="110">
        <f>AN55*(1-$D$3)</f>
        <v>89.807177231826529</v>
      </c>
      <c r="AP55" s="111">
        <f>AO55</f>
        <v>89.807177231826529</v>
      </c>
      <c r="AQ55" s="111">
        <f t="shared" ref="AQ55:AQ57" si="248">AP55</f>
        <v>89.807177231826529</v>
      </c>
      <c r="AR55" s="110">
        <f>AQ55*(1-$D$3)</f>
        <v>83.520674825598661</v>
      </c>
      <c r="AS55" s="111">
        <f>AR55</f>
        <v>83.520674825598661</v>
      </c>
      <c r="AT55" s="111">
        <f t="shared" ref="AT55:AT57" si="249">AS55</f>
        <v>83.520674825598661</v>
      </c>
      <c r="AU55" s="110">
        <f>AT55*(1-$D$3)</f>
        <v>77.674227587806755</v>
      </c>
      <c r="AV55" s="111">
        <f>AU55</f>
        <v>77.674227587806755</v>
      </c>
      <c r="AW55" s="111">
        <f t="shared" ref="AW55:AW57" si="250">AV55</f>
        <v>77.674227587806755</v>
      </c>
      <c r="AX55" s="110">
        <f>AW55*(1-$D$3)</f>
        <v>72.237031656660278</v>
      </c>
      <c r="AY55" s="111">
        <f>AX55</f>
        <v>72.237031656660278</v>
      </c>
      <c r="AZ55" s="111">
        <f t="shared" ref="AZ55:AZ57" si="251">AY55</f>
        <v>72.237031656660278</v>
      </c>
    </row>
    <row r="56" spans="3:55" hidden="1" outlineLevel="1" x14ac:dyDescent="0.25">
      <c r="C56">
        <f t="shared" si="62"/>
        <v>14</v>
      </c>
      <c r="Q56" s="110">
        <f>P53*1.2</f>
        <v>150.86041958449147</v>
      </c>
      <c r="R56" s="112">
        <f t="shared" si="224"/>
        <v>150.86041958449147</v>
      </c>
      <c r="S56" s="112">
        <f t="shared" si="240"/>
        <v>150.86041958449147</v>
      </c>
      <c r="T56" s="110">
        <f>S56*(1-$D$3)</f>
        <v>140.30019021357705</v>
      </c>
      <c r="U56" s="112">
        <f t="shared" si="225"/>
        <v>140.30019021357705</v>
      </c>
      <c r="V56" s="112">
        <f t="shared" si="241"/>
        <v>140.30019021357705</v>
      </c>
      <c r="W56" s="110">
        <f>V56*(1-$D$3)</f>
        <v>130.47917689862666</v>
      </c>
      <c r="X56" s="112">
        <f t="shared" si="226"/>
        <v>130.47917689862666</v>
      </c>
      <c r="Y56" s="112">
        <f t="shared" si="242"/>
        <v>130.47917689862666</v>
      </c>
      <c r="Z56" s="110">
        <f>Y56*(1-$D$3)</f>
        <v>121.34563451572279</v>
      </c>
      <c r="AA56" s="112">
        <f t="shared" si="227"/>
        <v>121.34563451572279</v>
      </c>
      <c r="AB56" s="112">
        <f t="shared" si="243"/>
        <v>121.34563451572279</v>
      </c>
      <c r="AC56" s="110">
        <f>AB56*(1-$D$3)</f>
        <v>112.8514400996222</v>
      </c>
      <c r="AD56" s="112">
        <f t="shared" si="228"/>
        <v>112.8514400996222</v>
      </c>
      <c r="AE56" s="112">
        <f t="shared" si="244"/>
        <v>112.8514400996222</v>
      </c>
      <c r="AF56" s="110">
        <f>AE56*(1-$D$3)</f>
        <v>104.95183929264863</v>
      </c>
      <c r="AG56" s="112">
        <f t="shared" si="229"/>
        <v>104.95183929264863</v>
      </c>
      <c r="AH56" s="112">
        <f t="shared" si="245"/>
        <v>104.95183929264863</v>
      </c>
      <c r="AI56" s="110">
        <f>AH56*(1-$D$3)</f>
        <v>97.605210542163221</v>
      </c>
      <c r="AJ56" s="112">
        <f t="shared" si="230"/>
        <v>97.605210542163221</v>
      </c>
      <c r="AK56" s="112">
        <f t="shared" si="246"/>
        <v>97.605210542163221</v>
      </c>
      <c r="AL56" s="110">
        <f>AK56*(1-$D$3)</f>
        <v>90.772845804211784</v>
      </c>
      <c r="AM56" s="112">
        <f t="shared" si="231"/>
        <v>90.772845804211784</v>
      </c>
      <c r="AN56" s="112">
        <f t="shared" si="247"/>
        <v>90.772845804211784</v>
      </c>
      <c r="AO56" s="110">
        <f>AN56*(1-$D$3)</f>
        <v>84.41874659791695</v>
      </c>
      <c r="AP56" s="112">
        <f t="shared" ref="AP56:AP57" si="252">AO56</f>
        <v>84.41874659791695</v>
      </c>
      <c r="AQ56" s="112">
        <f t="shared" si="248"/>
        <v>84.41874659791695</v>
      </c>
      <c r="AR56" s="110">
        <f>AQ56*(1-$D$3)</f>
        <v>78.509434336062753</v>
      </c>
      <c r="AS56" s="112">
        <f t="shared" ref="AS56:AS57" si="253">AR56</f>
        <v>78.509434336062753</v>
      </c>
      <c r="AT56" s="112">
        <f t="shared" si="249"/>
        <v>78.509434336062753</v>
      </c>
      <c r="AU56" s="110">
        <f>AT56*(1-$D$3)</f>
        <v>73.013773932538356</v>
      </c>
      <c r="AV56" s="112">
        <f t="shared" ref="AV56:AV57" si="254">AU56</f>
        <v>73.013773932538356</v>
      </c>
      <c r="AW56" s="112">
        <f t="shared" si="250"/>
        <v>73.013773932538356</v>
      </c>
      <c r="AX56" s="110">
        <f>AW56*(1-$D$3)</f>
        <v>67.90280975726067</v>
      </c>
      <c r="AY56" s="112">
        <f t="shared" ref="AY56:AY57" si="255">AX56</f>
        <v>67.90280975726067</v>
      </c>
      <c r="AZ56" s="112">
        <f t="shared" si="251"/>
        <v>67.90280975726067</v>
      </c>
    </row>
    <row r="57" spans="3:55" hidden="1" outlineLevel="1" x14ac:dyDescent="0.25">
      <c r="C57">
        <f t="shared" si="62"/>
        <v>14</v>
      </c>
      <c r="Q57" s="110">
        <f>P54*1.2</f>
        <v>9.6293884841164754</v>
      </c>
      <c r="R57" s="113">
        <f t="shared" si="224"/>
        <v>9.6293884841164754</v>
      </c>
      <c r="S57" s="113">
        <f t="shared" si="240"/>
        <v>9.6293884841164754</v>
      </c>
      <c r="T57" s="110">
        <f>S57*(1-$D$3)</f>
        <v>8.9553312902283224</v>
      </c>
      <c r="U57" s="113">
        <f t="shared" si="225"/>
        <v>8.9553312902283224</v>
      </c>
      <c r="V57" s="113">
        <f t="shared" si="241"/>
        <v>8.9553312902283224</v>
      </c>
      <c r="W57" s="110">
        <f>V57*(1-$D$3)</f>
        <v>8.3284580999123392</v>
      </c>
      <c r="X57" s="113">
        <f t="shared" si="226"/>
        <v>8.3284580999123392</v>
      </c>
      <c r="Y57" s="113">
        <f t="shared" si="242"/>
        <v>8.3284580999123392</v>
      </c>
      <c r="Z57" s="110">
        <f>Y57*(1-$D$3)</f>
        <v>7.7454660329184746</v>
      </c>
      <c r="AA57" s="113">
        <f t="shared" si="227"/>
        <v>7.7454660329184746</v>
      </c>
      <c r="AB57" s="113">
        <f t="shared" si="243"/>
        <v>7.7454660329184746</v>
      </c>
      <c r="AC57" s="110">
        <f>AB57*(1-$D$3)</f>
        <v>7.2032834106141808</v>
      </c>
      <c r="AD57" s="113">
        <f t="shared" si="228"/>
        <v>7.2032834106141808</v>
      </c>
      <c r="AE57" s="113">
        <f t="shared" si="244"/>
        <v>7.2032834106141808</v>
      </c>
      <c r="AF57" s="110">
        <f>AE57*(1-$D$3)</f>
        <v>6.6990535718711879</v>
      </c>
      <c r="AG57" s="113">
        <f t="shared" si="229"/>
        <v>6.6990535718711879</v>
      </c>
      <c r="AH57" s="113">
        <f t="shared" si="245"/>
        <v>6.6990535718711879</v>
      </c>
      <c r="AI57" s="110">
        <f>AH57*(1-$D$3)</f>
        <v>6.2301198218402041</v>
      </c>
      <c r="AJ57" s="113">
        <f t="shared" si="230"/>
        <v>6.2301198218402041</v>
      </c>
      <c r="AK57" s="113">
        <f t="shared" si="246"/>
        <v>6.2301198218402041</v>
      </c>
      <c r="AL57" s="110">
        <f>AK57*(1-$D$3)</f>
        <v>5.7940114343113898</v>
      </c>
      <c r="AM57" s="113">
        <f t="shared" si="231"/>
        <v>5.7940114343113898</v>
      </c>
      <c r="AN57" s="113">
        <f t="shared" si="247"/>
        <v>5.7940114343113898</v>
      </c>
      <c r="AO57" s="110">
        <f>AN57*(1-$D$3)</f>
        <v>5.388430633909592</v>
      </c>
      <c r="AP57" s="113">
        <f t="shared" si="252"/>
        <v>5.388430633909592</v>
      </c>
      <c r="AQ57" s="113">
        <f t="shared" si="248"/>
        <v>5.388430633909592</v>
      </c>
      <c r="AR57" s="110">
        <f>AQ57*(1-$D$3)</f>
        <v>5.0112404895359202</v>
      </c>
      <c r="AS57" s="113">
        <f t="shared" si="253"/>
        <v>5.0112404895359202</v>
      </c>
      <c r="AT57" s="113">
        <f t="shared" si="249"/>
        <v>5.0112404895359202</v>
      </c>
      <c r="AU57" s="110">
        <f>AT57*(1-$D$3)</f>
        <v>4.6604536552684053</v>
      </c>
      <c r="AV57" s="113">
        <f t="shared" si="254"/>
        <v>4.6604536552684053</v>
      </c>
      <c r="AW57" s="113">
        <f t="shared" si="250"/>
        <v>4.6604536552684053</v>
      </c>
      <c r="AX57" s="110">
        <f>AW57*(1-$D$3)</f>
        <v>4.3342218993996164</v>
      </c>
      <c r="AY57" s="113">
        <f t="shared" si="255"/>
        <v>4.3342218993996164</v>
      </c>
      <c r="AZ57" s="113">
        <f t="shared" si="251"/>
        <v>4.3342218993996164</v>
      </c>
    </row>
    <row r="58" spans="3:55" hidden="1" outlineLevel="1" x14ac:dyDescent="0.25">
      <c r="C58">
        <f t="shared" si="62"/>
        <v>15</v>
      </c>
      <c r="R58" s="110">
        <f>Q55*1.2</f>
        <v>192.58776968232954</v>
      </c>
      <c r="S58" s="111">
        <f t="shared" si="240"/>
        <v>192.58776968232954</v>
      </c>
      <c r="T58" s="111">
        <f t="shared" ref="T58:T63" si="256">S58</f>
        <v>192.58776968232954</v>
      </c>
      <c r="U58" s="110">
        <f>T58*(1-$D$3)</f>
        <v>179.10662580456645</v>
      </c>
      <c r="V58" s="111">
        <f t="shared" si="241"/>
        <v>179.10662580456645</v>
      </c>
      <c r="W58" s="111">
        <f t="shared" ref="W58:W63" si="257">V58</f>
        <v>179.10662580456645</v>
      </c>
      <c r="X58" s="110">
        <f>W58*(1-$D$3)</f>
        <v>166.56916199824678</v>
      </c>
      <c r="Y58" s="111">
        <f t="shared" si="242"/>
        <v>166.56916199824678</v>
      </c>
      <c r="Z58" s="111">
        <f t="shared" ref="Z58:Z63" si="258">Y58</f>
        <v>166.56916199824678</v>
      </c>
      <c r="AA58" s="110">
        <f>Z58*(1-$D$3)</f>
        <v>154.9093206583695</v>
      </c>
      <c r="AB58" s="111">
        <f t="shared" si="243"/>
        <v>154.9093206583695</v>
      </c>
      <c r="AC58" s="111">
        <f t="shared" ref="AC58:AC63" si="259">AB58</f>
        <v>154.9093206583695</v>
      </c>
      <c r="AD58" s="110">
        <f>AC58*(1-$D$3)</f>
        <v>144.06566821228361</v>
      </c>
      <c r="AE58" s="111">
        <f t="shared" si="244"/>
        <v>144.06566821228361</v>
      </c>
      <c r="AF58" s="111">
        <f t="shared" ref="AF58:AF63" si="260">AE58</f>
        <v>144.06566821228361</v>
      </c>
      <c r="AG58" s="110">
        <f>AF58*(1-$D$3)</f>
        <v>133.98107143742374</v>
      </c>
      <c r="AH58" s="111">
        <f t="shared" si="245"/>
        <v>133.98107143742374</v>
      </c>
      <c r="AI58" s="111">
        <f t="shared" ref="AI58:AI63" si="261">AH58</f>
        <v>133.98107143742374</v>
      </c>
      <c r="AJ58" s="110">
        <f>AI58*(1-$D$3)</f>
        <v>124.60239643680407</v>
      </c>
      <c r="AK58" s="111">
        <f t="shared" si="246"/>
        <v>124.60239643680407</v>
      </c>
      <c r="AL58" s="111">
        <f t="shared" ref="AL58:AL63" si="262">AK58</f>
        <v>124.60239643680407</v>
      </c>
      <c r="AM58" s="110">
        <f>AL58*(1-$D$3)</f>
        <v>115.88022868622778</v>
      </c>
      <c r="AN58" s="111">
        <f t="shared" si="247"/>
        <v>115.88022868622778</v>
      </c>
      <c r="AO58" s="111">
        <f t="shared" ref="AO58:AO63" si="263">AN58</f>
        <v>115.88022868622778</v>
      </c>
      <c r="AP58" s="110">
        <f>AO58*(1-$D$3)</f>
        <v>107.76861267819183</v>
      </c>
      <c r="AQ58" s="111">
        <f>AP58</f>
        <v>107.76861267819183</v>
      </c>
      <c r="AR58" s="111">
        <f t="shared" ref="AR58:AR60" si="264">AQ58</f>
        <v>107.76861267819183</v>
      </c>
      <c r="AS58" s="110">
        <f>AR58*(1-$D$3)</f>
        <v>100.2248097907184</v>
      </c>
      <c r="AT58" s="111">
        <f>AS58</f>
        <v>100.2248097907184</v>
      </c>
      <c r="AU58" s="111">
        <f t="shared" ref="AU58:AU60" si="265">AT58</f>
        <v>100.2248097907184</v>
      </c>
      <c r="AV58" s="110">
        <f>AU58*(1-$D$3)</f>
        <v>93.209073105368105</v>
      </c>
      <c r="AW58" s="111">
        <f>AV58</f>
        <v>93.209073105368105</v>
      </c>
      <c r="AX58" s="111">
        <f t="shared" ref="AX58:AX60" si="266">AW58</f>
        <v>93.209073105368105</v>
      </c>
      <c r="AY58" s="110">
        <f>AX58*(1-$D$3)</f>
        <v>86.684437987992325</v>
      </c>
      <c r="AZ58" s="111">
        <f>AY58</f>
        <v>86.684437987992325</v>
      </c>
      <c r="BA58" s="111">
        <f t="shared" ref="BA58:BA60" si="267">AZ58</f>
        <v>86.684437987992325</v>
      </c>
    </row>
    <row r="59" spans="3:55" hidden="1" outlineLevel="1" x14ac:dyDescent="0.25">
      <c r="C59">
        <f t="shared" si="62"/>
        <v>15</v>
      </c>
      <c r="R59" s="110">
        <f>Q56*1.2</f>
        <v>181.03250350138975</v>
      </c>
      <c r="S59" s="112">
        <f t="shared" si="240"/>
        <v>181.03250350138975</v>
      </c>
      <c r="T59" s="112">
        <f t="shared" si="256"/>
        <v>181.03250350138975</v>
      </c>
      <c r="U59" s="110">
        <f>T59*(1-$D$3)</f>
        <v>168.36022825629246</v>
      </c>
      <c r="V59" s="112">
        <f t="shared" si="241"/>
        <v>168.36022825629246</v>
      </c>
      <c r="W59" s="112">
        <f t="shared" si="257"/>
        <v>168.36022825629246</v>
      </c>
      <c r="X59" s="110">
        <f>W59*(1-$D$3)</f>
        <v>156.57501227835198</v>
      </c>
      <c r="Y59" s="112">
        <f t="shared" si="242"/>
        <v>156.57501227835198</v>
      </c>
      <c r="Z59" s="112">
        <f t="shared" si="258"/>
        <v>156.57501227835198</v>
      </c>
      <c r="AA59" s="110">
        <f>Z59*(1-$D$3)</f>
        <v>145.61476141886732</v>
      </c>
      <c r="AB59" s="112">
        <f t="shared" si="243"/>
        <v>145.61476141886732</v>
      </c>
      <c r="AC59" s="112">
        <f t="shared" si="259"/>
        <v>145.61476141886732</v>
      </c>
      <c r="AD59" s="110">
        <f>AC59*(1-$D$3)</f>
        <v>135.4217281195466</v>
      </c>
      <c r="AE59" s="112">
        <f t="shared" si="244"/>
        <v>135.4217281195466</v>
      </c>
      <c r="AF59" s="112">
        <f t="shared" si="260"/>
        <v>135.4217281195466</v>
      </c>
      <c r="AG59" s="110">
        <f>AF59*(1-$D$3)</f>
        <v>125.94220715117832</v>
      </c>
      <c r="AH59" s="112">
        <f t="shared" si="245"/>
        <v>125.94220715117832</v>
      </c>
      <c r="AI59" s="112">
        <f t="shared" si="261"/>
        <v>125.94220715117832</v>
      </c>
      <c r="AJ59" s="110">
        <f>AI59*(1-$D$3)</f>
        <v>117.12625265059583</v>
      </c>
      <c r="AK59" s="112">
        <f t="shared" si="246"/>
        <v>117.12625265059583</v>
      </c>
      <c r="AL59" s="112">
        <f t="shared" si="262"/>
        <v>117.12625265059583</v>
      </c>
      <c r="AM59" s="110">
        <f>AL59*(1-$D$3)</f>
        <v>108.92741496505411</v>
      </c>
      <c r="AN59" s="112">
        <f t="shared" si="247"/>
        <v>108.92741496505411</v>
      </c>
      <c r="AO59" s="112">
        <f t="shared" si="263"/>
        <v>108.92741496505411</v>
      </c>
      <c r="AP59" s="110">
        <f>AO59*(1-$D$3)</f>
        <v>101.30249591750032</v>
      </c>
      <c r="AQ59" s="112">
        <f t="shared" ref="AQ59:AQ60" si="268">AP59</f>
        <v>101.30249591750032</v>
      </c>
      <c r="AR59" s="112">
        <f t="shared" si="264"/>
        <v>101.30249591750032</v>
      </c>
      <c r="AS59" s="110">
        <f>AR59*(1-$D$3)</f>
        <v>94.21132120327529</v>
      </c>
      <c r="AT59" s="112">
        <f t="shared" ref="AT59:AT60" si="269">AS59</f>
        <v>94.21132120327529</v>
      </c>
      <c r="AU59" s="112">
        <f t="shared" si="265"/>
        <v>94.21132120327529</v>
      </c>
      <c r="AV59" s="110">
        <f>AU59*(1-$D$3)</f>
        <v>87.616528719046016</v>
      </c>
      <c r="AW59" s="112">
        <f t="shared" ref="AW59:AW60" si="270">AV59</f>
        <v>87.616528719046016</v>
      </c>
      <c r="AX59" s="112">
        <f t="shared" si="266"/>
        <v>87.616528719046016</v>
      </c>
      <c r="AY59" s="110">
        <f>AX59*(1-$D$3)</f>
        <v>81.483371708712795</v>
      </c>
      <c r="AZ59" s="112">
        <f t="shared" ref="AZ59:AZ60" si="271">AY59</f>
        <v>81.483371708712795</v>
      </c>
      <c r="BA59" s="112">
        <f t="shared" si="267"/>
        <v>81.483371708712795</v>
      </c>
    </row>
    <row r="60" spans="3:55" hidden="1" outlineLevel="1" x14ac:dyDescent="0.25">
      <c r="C60">
        <f t="shared" si="62"/>
        <v>15</v>
      </c>
      <c r="R60" s="110">
        <f>Q57*1.2</f>
        <v>11.555266180939769</v>
      </c>
      <c r="S60" s="113">
        <f t="shared" si="240"/>
        <v>11.555266180939769</v>
      </c>
      <c r="T60" s="113">
        <f t="shared" si="256"/>
        <v>11.555266180939769</v>
      </c>
      <c r="U60" s="110">
        <f>T60*(1-$D$3)</f>
        <v>10.746397548273984</v>
      </c>
      <c r="V60" s="113">
        <f t="shared" si="241"/>
        <v>10.746397548273984</v>
      </c>
      <c r="W60" s="113">
        <f t="shared" si="257"/>
        <v>10.746397548273984</v>
      </c>
      <c r="X60" s="110">
        <f>W60*(1-$D$3)</f>
        <v>9.9941497198948053</v>
      </c>
      <c r="Y60" s="113">
        <f t="shared" si="242"/>
        <v>9.9941497198948053</v>
      </c>
      <c r="Z60" s="113">
        <f t="shared" si="258"/>
        <v>9.9941497198948053</v>
      </c>
      <c r="AA60" s="110">
        <f>Z60*(1-$D$3)</f>
        <v>9.2945592395021688</v>
      </c>
      <c r="AB60" s="113">
        <f t="shared" si="243"/>
        <v>9.2945592395021688</v>
      </c>
      <c r="AC60" s="113">
        <f t="shared" si="259"/>
        <v>9.2945592395021688</v>
      </c>
      <c r="AD60" s="110">
        <f>AC60*(1-$D$3)</f>
        <v>8.6439400927370169</v>
      </c>
      <c r="AE60" s="113">
        <f t="shared" si="244"/>
        <v>8.6439400927370169</v>
      </c>
      <c r="AF60" s="113">
        <f t="shared" si="260"/>
        <v>8.6439400927370169</v>
      </c>
      <c r="AG60" s="110">
        <f>AF60*(1-$D$3)</f>
        <v>8.0388642862454258</v>
      </c>
      <c r="AH60" s="113">
        <f t="shared" si="245"/>
        <v>8.0388642862454258</v>
      </c>
      <c r="AI60" s="113">
        <f t="shared" si="261"/>
        <v>8.0388642862454258</v>
      </c>
      <c r="AJ60" s="110">
        <f>AI60*(1-$D$3)</f>
        <v>7.4761437862082456</v>
      </c>
      <c r="AK60" s="113">
        <f t="shared" si="246"/>
        <v>7.4761437862082456</v>
      </c>
      <c r="AL60" s="113">
        <f t="shared" si="262"/>
        <v>7.4761437862082456</v>
      </c>
      <c r="AM60" s="110">
        <f>AL60*(1-$D$3)</f>
        <v>6.9528137211736682</v>
      </c>
      <c r="AN60" s="113">
        <f t="shared" si="247"/>
        <v>6.9528137211736682</v>
      </c>
      <c r="AO60" s="113">
        <f t="shared" si="263"/>
        <v>6.9528137211736682</v>
      </c>
      <c r="AP60" s="110">
        <f>AO60*(1-$D$3)</f>
        <v>6.4661167606915111</v>
      </c>
      <c r="AQ60" s="113">
        <f t="shared" si="268"/>
        <v>6.4661167606915111</v>
      </c>
      <c r="AR60" s="113">
        <f t="shared" si="264"/>
        <v>6.4661167606915111</v>
      </c>
      <c r="AS60" s="110">
        <f>AR60*(1-$D$3)</f>
        <v>6.0134885874431045</v>
      </c>
      <c r="AT60" s="113">
        <f t="shared" si="269"/>
        <v>6.0134885874431045</v>
      </c>
      <c r="AU60" s="113">
        <f t="shared" si="265"/>
        <v>6.0134885874431045</v>
      </c>
      <c r="AV60" s="110">
        <f>AU60*(1-$D$3)</f>
        <v>5.5925443863220865</v>
      </c>
      <c r="AW60" s="113">
        <f t="shared" si="270"/>
        <v>5.5925443863220865</v>
      </c>
      <c r="AX60" s="113">
        <f t="shared" si="266"/>
        <v>5.5925443863220865</v>
      </c>
      <c r="AY60" s="110">
        <f>AX60*(1-$D$3)</f>
        <v>5.2010662792795399</v>
      </c>
      <c r="AZ60" s="113">
        <f t="shared" si="271"/>
        <v>5.2010662792795399</v>
      </c>
      <c r="BA60" s="113">
        <f t="shared" si="267"/>
        <v>5.2010662792795399</v>
      </c>
    </row>
    <row r="61" spans="3:55" hidden="1" outlineLevel="1" x14ac:dyDescent="0.25">
      <c r="C61">
        <f t="shared" si="62"/>
        <v>16</v>
      </c>
      <c r="S61" s="110">
        <f>R58*1.2</f>
        <v>231.10532361879544</v>
      </c>
      <c r="T61" s="111">
        <f t="shared" si="256"/>
        <v>231.10532361879544</v>
      </c>
      <c r="U61" s="111">
        <f t="shared" ref="U61:U66" si="272">T61</f>
        <v>231.10532361879544</v>
      </c>
      <c r="V61" s="110">
        <f>U61*(1-$D$3)</f>
        <v>214.92795096547974</v>
      </c>
      <c r="W61" s="111">
        <f t="shared" si="257"/>
        <v>214.92795096547974</v>
      </c>
      <c r="X61" s="111">
        <f t="shared" ref="X61:X66" si="273">W61</f>
        <v>214.92795096547974</v>
      </c>
      <c r="Y61" s="110">
        <f>X61*(1-$D$3)</f>
        <v>199.88299439789614</v>
      </c>
      <c r="Z61" s="111">
        <f t="shared" si="258"/>
        <v>199.88299439789614</v>
      </c>
      <c r="AA61" s="111">
        <f t="shared" ref="AA61:AA66" si="274">Z61</f>
        <v>199.88299439789614</v>
      </c>
      <c r="AB61" s="110">
        <f>AA61*(1-$D$3)</f>
        <v>185.89118479004341</v>
      </c>
      <c r="AC61" s="111">
        <f t="shared" si="259"/>
        <v>185.89118479004341</v>
      </c>
      <c r="AD61" s="111">
        <f t="shared" ref="AD61:AD66" si="275">AC61</f>
        <v>185.89118479004341</v>
      </c>
      <c r="AE61" s="110">
        <f>AD61*(1-$D$3)</f>
        <v>172.87880185474037</v>
      </c>
      <c r="AF61" s="111">
        <f t="shared" si="260"/>
        <v>172.87880185474037</v>
      </c>
      <c r="AG61" s="111">
        <f t="shared" ref="AG61:AG66" si="276">AF61</f>
        <v>172.87880185474037</v>
      </c>
      <c r="AH61" s="110">
        <f>AG61*(1-$D$3)</f>
        <v>160.77728572490852</v>
      </c>
      <c r="AI61" s="111">
        <f t="shared" si="261"/>
        <v>160.77728572490852</v>
      </c>
      <c r="AJ61" s="111">
        <f t="shared" ref="AJ61:AJ66" si="277">AI61</f>
        <v>160.77728572490852</v>
      </c>
      <c r="AK61" s="110">
        <f>AJ61*(1-$D$3)</f>
        <v>149.52287572416492</v>
      </c>
      <c r="AL61" s="111">
        <f t="shared" si="262"/>
        <v>149.52287572416492</v>
      </c>
      <c r="AM61" s="111">
        <f t="shared" ref="AM61:AM66" si="278">AL61</f>
        <v>149.52287572416492</v>
      </c>
      <c r="AN61" s="110">
        <f>AM61*(1-$D$3)</f>
        <v>139.05627442347335</v>
      </c>
      <c r="AO61" s="111">
        <f t="shared" si="263"/>
        <v>139.05627442347335</v>
      </c>
      <c r="AP61" s="111">
        <f t="shared" ref="AP61:AP66" si="279">AO61</f>
        <v>139.05627442347335</v>
      </c>
      <c r="AQ61" s="110">
        <f>AP61*(1-$D$3)</f>
        <v>129.3223352138302</v>
      </c>
      <c r="AR61" s="111">
        <f>AQ61</f>
        <v>129.3223352138302</v>
      </c>
      <c r="AS61" s="111">
        <f t="shared" ref="AS61:AS63" si="280">AR61</f>
        <v>129.3223352138302</v>
      </c>
      <c r="AT61" s="110">
        <f>AS61*(1-$D$3)</f>
        <v>120.26977174886208</v>
      </c>
      <c r="AU61" s="111">
        <f>AT61</f>
        <v>120.26977174886208</v>
      </c>
      <c r="AV61" s="111">
        <f t="shared" ref="AV61:AV63" si="281">AU61</f>
        <v>120.26977174886208</v>
      </c>
      <c r="AW61" s="110">
        <f>AV61*(1-$D$3)</f>
        <v>111.85088772644173</v>
      </c>
      <c r="AX61" s="111">
        <f>AW61</f>
        <v>111.85088772644173</v>
      </c>
      <c r="AY61" s="111">
        <f t="shared" ref="AY61:AY63" si="282">AX61</f>
        <v>111.85088772644173</v>
      </c>
      <c r="AZ61" s="110">
        <f>AY61*(1-$D$3)</f>
        <v>104.0213255855908</v>
      </c>
      <c r="BA61" s="111">
        <f>AZ61</f>
        <v>104.0213255855908</v>
      </c>
      <c r="BB61" s="111">
        <f t="shared" ref="BB61:BB63" si="283">BA61</f>
        <v>104.0213255855908</v>
      </c>
    </row>
    <row r="62" spans="3:55" hidden="1" outlineLevel="1" x14ac:dyDescent="0.25">
      <c r="C62">
        <f t="shared" si="62"/>
        <v>16</v>
      </c>
      <c r="S62" s="110">
        <f>R59*1.2</f>
        <v>217.23900420166771</v>
      </c>
      <c r="T62" s="112">
        <f t="shared" si="256"/>
        <v>217.23900420166771</v>
      </c>
      <c r="U62" s="112">
        <f t="shared" si="272"/>
        <v>217.23900420166771</v>
      </c>
      <c r="V62" s="110">
        <f>U62*(1-$D$3)</f>
        <v>202.03227390755094</v>
      </c>
      <c r="W62" s="112">
        <f t="shared" si="257"/>
        <v>202.03227390755094</v>
      </c>
      <c r="X62" s="112">
        <f t="shared" si="273"/>
        <v>202.03227390755094</v>
      </c>
      <c r="Y62" s="110">
        <f>X62*(1-$D$3)</f>
        <v>187.89001473402237</v>
      </c>
      <c r="Z62" s="112">
        <f t="shared" si="258"/>
        <v>187.89001473402237</v>
      </c>
      <c r="AA62" s="112">
        <f t="shared" si="274"/>
        <v>187.89001473402237</v>
      </c>
      <c r="AB62" s="110">
        <f>AA62*(1-$D$3)</f>
        <v>174.7377137026408</v>
      </c>
      <c r="AC62" s="112">
        <f t="shared" si="259"/>
        <v>174.7377137026408</v>
      </c>
      <c r="AD62" s="112">
        <f t="shared" si="275"/>
        <v>174.7377137026408</v>
      </c>
      <c r="AE62" s="110">
        <f>AD62*(1-$D$3)</f>
        <v>162.50607374345594</v>
      </c>
      <c r="AF62" s="112">
        <f t="shared" si="260"/>
        <v>162.50607374345594</v>
      </c>
      <c r="AG62" s="112">
        <f t="shared" si="276"/>
        <v>162.50607374345594</v>
      </c>
      <c r="AH62" s="110">
        <f>AG62*(1-$D$3)</f>
        <v>151.13064858141402</v>
      </c>
      <c r="AI62" s="112">
        <f t="shared" si="261"/>
        <v>151.13064858141402</v>
      </c>
      <c r="AJ62" s="112">
        <f t="shared" si="277"/>
        <v>151.13064858141402</v>
      </c>
      <c r="AK62" s="110">
        <f>AJ62*(1-$D$3)</f>
        <v>140.55150318071503</v>
      </c>
      <c r="AL62" s="112">
        <f t="shared" si="262"/>
        <v>140.55150318071503</v>
      </c>
      <c r="AM62" s="112">
        <f t="shared" si="278"/>
        <v>140.55150318071503</v>
      </c>
      <c r="AN62" s="110">
        <f>AM62*(1-$D$3)</f>
        <v>130.71289795806496</v>
      </c>
      <c r="AO62" s="112">
        <f t="shared" si="263"/>
        <v>130.71289795806496</v>
      </c>
      <c r="AP62" s="112">
        <f t="shared" si="279"/>
        <v>130.71289795806496</v>
      </c>
      <c r="AQ62" s="110">
        <f>AP62*(1-$D$3)</f>
        <v>121.5629951010004</v>
      </c>
      <c r="AR62" s="112">
        <f t="shared" ref="AR62:AR63" si="284">AQ62</f>
        <v>121.5629951010004</v>
      </c>
      <c r="AS62" s="112">
        <f t="shared" si="280"/>
        <v>121.5629951010004</v>
      </c>
      <c r="AT62" s="110">
        <f>AS62*(1-$D$3)</f>
        <v>113.05358544393036</v>
      </c>
      <c r="AU62" s="112">
        <f t="shared" ref="AU62:AU63" si="285">AT62</f>
        <v>113.05358544393036</v>
      </c>
      <c r="AV62" s="112">
        <f t="shared" si="281"/>
        <v>113.05358544393036</v>
      </c>
      <c r="AW62" s="110">
        <f>AV62*(1-$D$3)</f>
        <v>105.13983446285523</v>
      </c>
      <c r="AX62" s="112">
        <f t="shared" ref="AX62:AX63" si="286">AW62</f>
        <v>105.13983446285523</v>
      </c>
      <c r="AY62" s="112">
        <f t="shared" si="282"/>
        <v>105.13983446285523</v>
      </c>
      <c r="AZ62" s="110">
        <f>AY62*(1-$D$3)</f>
        <v>97.780046050455354</v>
      </c>
      <c r="BA62" s="112">
        <f t="shared" ref="BA62:BA63" si="287">AZ62</f>
        <v>97.780046050455354</v>
      </c>
      <c r="BB62" s="112">
        <f t="shared" si="283"/>
        <v>97.780046050455354</v>
      </c>
    </row>
    <row r="63" spans="3:55" hidden="1" outlineLevel="1" x14ac:dyDescent="0.25">
      <c r="C63">
        <f t="shared" si="62"/>
        <v>16</v>
      </c>
      <c r="S63" s="110">
        <f>R60*1.2</f>
        <v>13.866319417127723</v>
      </c>
      <c r="T63" s="113">
        <f t="shared" si="256"/>
        <v>13.866319417127723</v>
      </c>
      <c r="U63" s="113">
        <f t="shared" si="272"/>
        <v>13.866319417127723</v>
      </c>
      <c r="V63" s="110">
        <f>U63*(1-$D$3)</f>
        <v>12.895677057928781</v>
      </c>
      <c r="W63" s="113">
        <f t="shared" si="257"/>
        <v>12.895677057928781</v>
      </c>
      <c r="X63" s="113">
        <f t="shared" si="273"/>
        <v>12.895677057928781</v>
      </c>
      <c r="Y63" s="110">
        <f>X63*(1-$D$3)</f>
        <v>11.992979663873765</v>
      </c>
      <c r="Z63" s="113">
        <f t="shared" si="258"/>
        <v>11.992979663873765</v>
      </c>
      <c r="AA63" s="113">
        <f t="shared" si="274"/>
        <v>11.992979663873765</v>
      </c>
      <c r="AB63" s="110">
        <f>AA63*(1-$D$3)</f>
        <v>11.1534710874026</v>
      </c>
      <c r="AC63" s="113">
        <f t="shared" si="259"/>
        <v>11.1534710874026</v>
      </c>
      <c r="AD63" s="113">
        <f t="shared" si="275"/>
        <v>11.1534710874026</v>
      </c>
      <c r="AE63" s="110">
        <f>AD63*(1-$D$3)</f>
        <v>10.372728111284419</v>
      </c>
      <c r="AF63" s="113">
        <f t="shared" si="260"/>
        <v>10.372728111284419</v>
      </c>
      <c r="AG63" s="113">
        <f t="shared" si="276"/>
        <v>10.372728111284419</v>
      </c>
      <c r="AH63" s="110">
        <f>AG63*(1-$D$3)</f>
        <v>9.6466371434945088</v>
      </c>
      <c r="AI63" s="113">
        <f t="shared" si="261"/>
        <v>9.6466371434945088</v>
      </c>
      <c r="AJ63" s="113">
        <f t="shared" si="277"/>
        <v>9.6466371434945088</v>
      </c>
      <c r="AK63" s="110">
        <f>AJ63*(1-$D$3)</f>
        <v>8.9713725434498919</v>
      </c>
      <c r="AL63" s="113">
        <f t="shared" si="262"/>
        <v>8.9713725434498919</v>
      </c>
      <c r="AM63" s="113">
        <f t="shared" si="278"/>
        <v>8.9713725434498919</v>
      </c>
      <c r="AN63" s="110">
        <f>AM63*(1-$D$3)</f>
        <v>8.3433764654083991</v>
      </c>
      <c r="AO63" s="113">
        <f t="shared" si="263"/>
        <v>8.3433764654083991</v>
      </c>
      <c r="AP63" s="113">
        <f t="shared" si="279"/>
        <v>8.3433764654083991</v>
      </c>
      <c r="AQ63" s="110">
        <f>AP63*(1-$D$3)</f>
        <v>7.7593401128298103</v>
      </c>
      <c r="AR63" s="113">
        <f t="shared" si="284"/>
        <v>7.7593401128298103</v>
      </c>
      <c r="AS63" s="113">
        <f t="shared" si="280"/>
        <v>7.7593401128298103</v>
      </c>
      <c r="AT63" s="110">
        <f>AS63*(1-$D$3)</f>
        <v>7.216186304931723</v>
      </c>
      <c r="AU63" s="113">
        <f t="shared" si="285"/>
        <v>7.216186304931723</v>
      </c>
      <c r="AV63" s="113">
        <f t="shared" si="281"/>
        <v>7.216186304931723</v>
      </c>
      <c r="AW63" s="110">
        <f>AV63*(1-$D$3)</f>
        <v>6.7110532635865017</v>
      </c>
      <c r="AX63" s="113">
        <f t="shared" si="286"/>
        <v>6.7110532635865017</v>
      </c>
      <c r="AY63" s="113">
        <f t="shared" si="282"/>
        <v>6.7110532635865017</v>
      </c>
      <c r="AZ63" s="110">
        <f>AY63*(1-$D$3)</f>
        <v>6.2412795351354458</v>
      </c>
      <c r="BA63" s="113">
        <f t="shared" si="287"/>
        <v>6.2412795351354458</v>
      </c>
      <c r="BB63" s="113">
        <f t="shared" si="283"/>
        <v>6.2412795351354458</v>
      </c>
    </row>
    <row r="64" spans="3:55" hidden="1" outlineLevel="1" x14ac:dyDescent="0.25">
      <c r="C64">
        <f t="shared" si="62"/>
        <v>17</v>
      </c>
      <c r="T64" s="110">
        <f>S61*1.2</f>
        <v>277.32638834255454</v>
      </c>
      <c r="U64" s="111">
        <f t="shared" si="272"/>
        <v>277.32638834255454</v>
      </c>
      <c r="V64" s="111">
        <f t="shared" ref="V64:V69" si="288">U64</f>
        <v>277.32638834255454</v>
      </c>
      <c r="W64" s="110">
        <f>V64*(1-$D$3)</f>
        <v>257.9135411585757</v>
      </c>
      <c r="X64" s="111">
        <f t="shared" si="273"/>
        <v>257.9135411585757</v>
      </c>
      <c r="Y64" s="111">
        <f t="shared" ref="Y64:Y69" si="289">X64</f>
        <v>257.9135411585757</v>
      </c>
      <c r="Z64" s="110">
        <f>Y64*(1-$D$3)</f>
        <v>239.85959327747537</v>
      </c>
      <c r="AA64" s="111">
        <f t="shared" si="274"/>
        <v>239.85959327747537</v>
      </c>
      <c r="AB64" s="111">
        <f t="shared" ref="AB64:AB69" si="290">AA64</f>
        <v>239.85959327747537</v>
      </c>
      <c r="AC64" s="110">
        <f>AB64*(1-$D$3)</f>
        <v>223.06942174805206</v>
      </c>
      <c r="AD64" s="111">
        <f t="shared" si="275"/>
        <v>223.06942174805206</v>
      </c>
      <c r="AE64" s="111">
        <f t="shared" ref="AE64:AE69" si="291">AD64</f>
        <v>223.06942174805206</v>
      </c>
      <c r="AF64" s="110">
        <f>AE64*(1-$D$3)</f>
        <v>207.45456222568842</v>
      </c>
      <c r="AG64" s="111">
        <f t="shared" si="276"/>
        <v>207.45456222568842</v>
      </c>
      <c r="AH64" s="111">
        <f t="shared" ref="AH64:AH69" si="292">AG64</f>
        <v>207.45456222568842</v>
      </c>
      <c r="AI64" s="110">
        <f>AH64*(1-$D$3)</f>
        <v>192.93274286989021</v>
      </c>
      <c r="AJ64" s="111">
        <f t="shared" si="277"/>
        <v>192.93274286989021</v>
      </c>
      <c r="AK64" s="111">
        <f t="shared" ref="AK64:AK69" si="293">AJ64</f>
        <v>192.93274286989021</v>
      </c>
      <c r="AL64" s="110">
        <f>AK64*(1-$D$3)</f>
        <v>179.42745086899788</v>
      </c>
      <c r="AM64" s="111">
        <f t="shared" si="278"/>
        <v>179.42745086899788</v>
      </c>
      <c r="AN64" s="111">
        <f t="shared" ref="AN64:AN69" si="294">AM64</f>
        <v>179.42745086899788</v>
      </c>
      <c r="AO64" s="110">
        <f>AN64*(1-$D$3)</f>
        <v>166.86752930816803</v>
      </c>
      <c r="AP64" s="111">
        <f t="shared" si="279"/>
        <v>166.86752930816803</v>
      </c>
      <c r="AQ64" s="111">
        <f t="shared" ref="AQ64:AQ69" si="295">AP64</f>
        <v>166.86752930816803</v>
      </c>
      <c r="AR64" s="110">
        <f>AQ64*(1-$D$3)</f>
        <v>155.18680225659625</v>
      </c>
      <c r="AS64" s="111">
        <f>AR64</f>
        <v>155.18680225659625</v>
      </c>
      <c r="AT64" s="111">
        <f t="shared" ref="AT64:AT66" si="296">AS64</f>
        <v>155.18680225659625</v>
      </c>
      <c r="AU64" s="110">
        <f>AT64*(1-$D$3)</f>
        <v>144.32372609863449</v>
      </c>
      <c r="AV64" s="111">
        <f>AU64</f>
        <v>144.32372609863449</v>
      </c>
      <c r="AW64" s="111">
        <f t="shared" ref="AW64:AW66" si="297">AV64</f>
        <v>144.32372609863449</v>
      </c>
      <c r="AX64" s="110">
        <f>AW64*(1-$D$3)</f>
        <v>134.22106527173008</v>
      </c>
      <c r="AY64" s="111">
        <f>AX64</f>
        <v>134.22106527173008</v>
      </c>
      <c r="AZ64" s="111">
        <f t="shared" ref="AZ64:AZ66" si="298">AY64</f>
        <v>134.22106527173008</v>
      </c>
      <c r="BA64" s="110">
        <f>AZ64*(1-$D$3)</f>
        <v>124.82559070270896</v>
      </c>
      <c r="BB64" s="111">
        <f>BA64</f>
        <v>124.82559070270896</v>
      </c>
      <c r="BC64" s="111">
        <f t="shared" ref="BC64:BC66" si="299">BB64</f>
        <v>124.82559070270896</v>
      </c>
    </row>
    <row r="65" spans="3:60" hidden="1" outlineLevel="1" x14ac:dyDescent="0.25">
      <c r="C65">
        <f t="shared" si="62"/>
        <v>17</v>
      </c>
      <c r="T65" s="110">
        <f>S62*1.2</f>
        <v>260.68680504200125</v>
      </c>
      <c r="U65" s="112">
        <f t="shared" si="272"/>
        <v>260.68680504200125</v>
      </c>
      <c r="V65" s="112">
        <f t="shared" si="288"/>
        <v>260.68680504200125</v>
      </c>
      <c r="W65" s="110">
        <f>V65*(1-$D$3)</f>
        <v>242.43872868906115</v>
      </c>
      <c r="X65" s="112">
        <f t="shared" si="273"/>
        <v>242.43872868906115</v>
      </c>
      <c r="Y65" s="112">
        <f t="shared" si="289"/>
        <v>242.43872868906115</v>
      </c>
      <c r="Z65" s="110">
        <f>Y65*(1-$D$3)</f>
        <v>225.46801768082685</v>
      </c>
      <c r="AA65" s="112">
        <f t="shared" si="274"/>
        <v>225.46801768082685</v>
      </c>
      <c r="AB65" s="112">
        <f t="shared" si="290"/>
        <v>225.46801768082685</v>
      </c>
      <c r="AC65" s="110">
        <f>AB65*(1-$D$3)</f>
        <v>209.68525644316895</v>
      </c>
      <c r="AD65" s="112">
        <f t="shared" si="275"/>
        <v>209.68525644316895</v>
      </c>
      <c r="AE65" s="112">
        <f t="shared" si="291"/>
        <v>209.68525644316895</v>
      </c>
      <c r="AF65" s="110">
        <f>AE65*(1-$D$3)</f>
        <v>195.00728849214713</v>
      </c>
      <c r="AG65" s="112">
        <f t="shared" si="276"/>
        <v>195.00728849214713</v>
      </c>
      <c r="AH65" s="112">
        <f t="shared" si="292"/>
        <v>195.00728849214713</v>
      </c>
      <c r="AI65" s="110">
        <f>AH65*(1-$D$3)</f>
        <v>181.35677829769682</v>
      </c>
      <c r="AJ65" s="112">
        <f t="shared" si="277"/>
        <v>181.35677829769682</v>
      </c>
      <c r="AK65" s="112">
        <f t="shared" si="293"/>
        <v>181.35677829769682</v>
      </c>
      <c r="AL65" s="110">
        <f>AK65*(1-$D$3)</f>
        <v>168.66180381685803</v>
      </c>
      <c r="AM65" s="112">
        <f t="shared" si="278"/>
        <v>168.66180381685803</v>
      </c>
      <c r="AN65" s="112">
        <f t="shared" si="294"/>
        <v>168.66180381685803</v>
      </c>
      <c r="AO65" s="110">
        <f>AN65*(1-$D$3)</f>
        <v>156.85547754967794</v>
      </c>
      <c r="AP65" s="112">
        <f t="shared" si="279"/>
        <v>156.85547754967794</v>
      </c>
      <c r="AQ65" s="112">
        <f t="shared" si="295"/>
        <v>156.85547754967794</v>
      </c>
      <c r="AR65" s="110">
        <f>AQ65*(1-$D$3)</f>
        <v>145.87559412120046</v>
      </c>
      <c r="AS65" s="112">
        <f t="shared" ref="AS65:AS66" si="300">AR65</f>
        <v>145.87559412120046</v>
      </c>
      <c r="AT65" s="112">
        <f t="shared" si="296"/>
        <v>145.87559412120046</v>
      </c>
      <c r="AU65" s="110">
        <f>AT65*(1-$D$3)</f>
        <v>135.66430253271642</v>
      </c>
      <c r="AV65" s="112">
        <f t="shared" ref="AV65:AV66" si="301">AU65</f>
        <v>135.66430253271642</v>
      </c>
      <c r="AW65" s="112">
        <f t="shared" si="297"/>
        <v>135.66430253271642</v>
      </c>
      <c r="AX65" s="110">
        <f>AW65*(1-$D$3)</f>
        <v>126.16780135542626</v>
      </c>
      <c r="AY65" s="112">
        <f t="shared" ref="AY65:AY66" si="302">AX65</f>
        <v>126.16780135542626</v>
      </c>
      <c r="AZ65" s="112">
        <f t="shared" si="298"/>
        <v>126.16780135542626</v>
      </c>
      <c r="BA65" s="110">
        <f>AZ65*(1-$D$3)</f>
        <v>117.33605526054642</v>
      </c>
      <c r="BB65" s="112">
        <f t="shared" ref="BB65:BB66" si="303">BA65</f>
        <v>117.33605526054642</v>
      </c>
      <c r="BC65" s="112">
        <f t="shared" si="299"/>
        <v>117.33605526054642</v>
      </c>
    </row>
    <row r="66" spans="3:60" hidden="1" outlineLevel="1" x14ac:dyDescent="0.25">
      <c r="C66">
        <f t="shared" si="62"/>
        <v>17</v>
      </c>
      <c r="T66" s="110">
        <f>S63*1.2</f>
        <v>16.639583300553266</v>
      </c>
      <c r="U66" s="113">
        <f t="shared" si="272"/>
        <v>16.639583300553266</v>
      </c>
      <c r="V66" s="113">
        <f t="shared" si="288"/>
        <v>16.639583300553266</v>
      </c>
      <c r="W66" s="110">
        <f>V66*(1-$D$3)</f>
        <v>15.474812469514536</v>
      </c>
      <c r="X66" s="113">
        <f t="shared" si="273"/>
        <v>15.474812469514536</v>
      </c>
      <c r="Y66" s="113">
        <f t="shared" si="289"/>
        <v>15.474812469514536</v>
      </c>
      <c r="Z66" s="110">
        <f>Y66*(1-$D$3)</f>
        <v>14.391575596648517</v>
      </c>
      <c r="AA66" s="113">
        <f t="shared" si="274"/>
        <v>14.391575596648517</v>
      </c>
      <c r="AB66" s="113">
        <f t="shared" si="290"/>
        <v>14.391575596648517</v>
      </c>
      <c r="AC66" s="110">
        <f>AB66*(1-$D$3)</f>
        <v>13.384165304883119</v>
      </c>
      <c r="AD66" s="113">
        <f t="shared" si="275"/>
        <v>13.384165304883119</v>
      </c>
      <c r="AE66" s="113">
        <f t="shared" si="291"/>
        <v>13.384165304883119</v>
      </c>
      <c r="AF66" s="110">
        <f>AE66*(1-$D$3)</f>
        <v>12.4472737335413</v>
      </c>
      <c r="AG66" s="113">
        <f t="shared" si="276"/>
        <v>12.4472737335413</v>
      </c>
      <c r="AH66" s="113">
        <f t="shared" si="292"/>
        <v>12.4472737335413</v>
      </c>
      <c r="AI66" s="110">
        <f>AH66*(1-$D$3)</f>
        <v>11.575964572193408</v>
      </c>
      <c r="AJ66" s="113">
        <f t="shared" si="277"/>
        <v>11.575964572193408</v>
      </c>
      <c r="AK66" s="113">
        <f t="shared" si="293"/>
        <v>11.575964572193408</v>
      </c>
      <c r="AL66" s="110">
        <f>AK66*(1-$D$3)</f>
        <v>10.765647052139869</v>
      </c>
      <c r="AM66" s="113">
        <f t="shared" si="278"/>
        <v>10.765647052139869</v>
      </c>
      <c r="AN66" s="113">
        <f t="shared" si="294"/>
        <v>10.765647052139869</v>
      </c>
      <c r="AO66" s="110">
        <f>AN66*(1-$D$3)</f>
        <v>10.012051758490077</v>
      </c>
      <c r="AP66" s="113">
        <f t="shared" si="279"/>
        <v>10.012051758490077</v>
      </c>
      <c r="AQ66" s="113">
        <f t="shared" si="295"/>
        <v>10.012051758490077</v>
      </c>
      <c r="AR66" s="110">
        <f>AQ66*(1-$D$3)</f>
        <v>9.3112081353957716</v>
      </c>
      <c r="AS66" s="113">
        <f t="shared" si="300"/>
        <v>9.3112081353957716</v>
      </c>
      <c r="AT66" s="113">
        <f t="shared" si="296"/>
        <v>9.3112081353957716</v>
      </c>
      <c r="AU66" s="110">
        <f>AT66*(1-$D$3)</f>
        <v>8.6594235659180665</v>
      </c>
      <c r="AV66" s="113">
        <f t="shared" si="301"/>
        <v>8.6594235659180665</v>
      </c>
      <c r="AW66" s="113">
        <f t="shared" si="297"/>
        <v>8.6594235659180665</v>
      </c>
      <c r="AX66" s="110">
        <f>AW66*(1-$D$3)</f>
        <v>8.053263916303802</v>
      </c>
      <c r="AY66" s="113">
        <f t="shared" si="302"/>
        <v>8.053263916303802</v>
      </c>
      <c r="AZ66" s="113">
        <f t="shared" si="298"/>
        <v>8.053263916303802</v>
      </c>
      <c r="BA66" s="110">
        <f>AZ66*(1-$D$3)</f>
        <v>7.4895354421625351</v>
      </c>
      <c r="BB66" s="113">
        <f t="shared" si="303"/>
        <v>7.4895354421625351</v>
      </c>
      <c r="BC66" s="113">
        <f t="shared" si="299"/>
        <v>7.4895354421625351</v>
      </c>
    </row>
    <row r="67" spans="3:60" hidden="1" outlineLevel="1" x14ac:dyDescent="0.25">
      <c r="C67">
        <f t="shared" si="62"/>
        <v>18</v>
      </c>
      <c r="U67" s="110">
        <f>T64*1.2</f>
        <v>332.79166601106544</v>
      </c>
      <c r="V67" s="111">
        <f t="shared" si="288"/>
        <v>332.79166601106544</v>
      </c>
      <c r="W67" s="111">
        <f t="shared" ref="W67:W72" si="304">V67</f>
        <v>332.79166601106544</v>
      </c>
      <c r="X67" s="110">
        <f>W67*(1-$D$3)</f>
        <v>309.49624939029087</v>
      </c>
      <c r="Y67" s="111">
        <f t="shared" si="289"/>
        <v>309.49624939029087</v>
      </c>
      <c r="Z67" s="111">
        <f t="shared" ref="Z67:Z72" si="305">Y67</f>
        <v>309.49624939029087</v>
      </c>
      <c r="AA67" s="110">
        <f>Z67*(1-$D$3)</f>
        <v>287.8315119329705</v>
      </c>
      <c r="AB67" s="111">
        <f t="shared" si="290"/>
        <v>287.8315119329705</v>
      </c>
      <c r="AC67" s="111">
        <f t="shared" ref="AC67:AC72" si="306">AB67</f>
        <v>287.8315119329705</v>
      </c>
      <c r="AD67" s="110">
        <f>AC67*(1-$D$3)</f>
        <v>267.68330609766252</v>
      </c>
      <c r="AE67" s="111">
        <f t="shared" si="291"/>
        <v>267.68330609766252</v>
      </c>
      <c r="AF67" s="111">
        <f t="shared" ref="AF67:AF72" si="307">AE67</f>
        <v>267.68330609766252</v>
      </c>
      <c r="AG67" s="110">
        <f>AF67*(1-$D$3)</f>
        <v>248.94547467082614</v>
      </c>
      <c r="AH67" s="111">
        <f t="shared" si="292"/>
        <v>248.94547467082614</v>
      </c>
      <c r="AI67" s="111">
        <f t="shared" ref="AI67:AI72" si="308">AH67</f>
        <v>248.94547467082614</v>
      </c>
      <c r="AJ67" s="110">
        <f>AI67*(1-$D$3)</f>
        <v>231.5192914438683</v>
      </c>
      <c r="AK67" s="111">
        <f t="shared" si="293"/>
        <v>231.5192914438683</v>
      </c>
      <c r="AL67" s="111">
        <f t="shared" ref="AL67:AL72" si="309">AK67</f>
        <v>231.5192914438683</v>
      </c>
      <c r="AM67" s="110">
        <f>AL67*(1-$D$3)</f>
        <v>215.31294104279749</v>
      </c>
      <c r="AN67" s="111">
        <f t="shared" si="294"/>
        <v>215.31294104279749</v>
      </c>
      <c r="AO67" s="111">
        <f t="shared" ref="AO67:AO72" si="310">AN67</f>
        <v>215.31294104279749</v>
      </c>
      <c r="AP67" s="110">
        <f>AO67*(1-$D$3)</f>
        <v>200.24103516980165</v>
      </c>
      <c r="AQ67" s="111">
        <f t="shared" si="295"/>
        <v>200.24103516980165</v>
      </c>
      <c r="AR67" s="111">
        <f t="shared" ref="AR67:AR72" si="311">AQ67</f>
        <v>200.24103516980165</v>
      </c>
      <c r="AS67" s="110">
        <f>AR67*(1-$D$3)</f>
        <v>186.22416270791553</v>
      </c>
      <c r="AT67" s="111">
        <f>AS67</f>
        <v>186.22416270791553</v>
      </c>
      <c r="AU67" s="111">
        <f t="shared" ref="AU67:AU69" si="312">AT67</f>
        <v>186.22416270791553</v>
      </c>
      <c r="AV67" s="110">
        <f>AU67*(1-$D$3)</f>
        <v>173.18847131836142</v>
      </c>
      <c r="AW67" s="111">
        <f>AV67</f>
        <v>173.18847131836142</v>
      </c>
      <c r="AX67" s="111">
        <f t="shared" ref="AX67:AX69" si="313">AW67</f>
        <v>173.18847131836142</v>
      </c>
      <c r="AY67" s="110">
        <f>AX67*(1-$D$3)</f>
        <v>161.06527832607611</v>
      </c>
      <c r="AZ67" s="111">
        <f>AY67</f>
        <v>161.06527832607611</v>
      </c>
      <c r="BA67" s="111">
        <f t="shared" ref="BA67:BA69" si="314">AZ67</f>
        <v>161.06527832607611</v>
      </c>
      <c r="BB67" s="110">
        <f>BA67*(1-$D$3)</f>
        <v>149.79070884325077</v>
      </c>
      <c r="BC67" s="111">
        <f>BB67</f>
        <v>149.79070884325077</v>
      </c>
      <c r="BD67" s="111">
        <f t="shared" ref="BD67:BD69" si="315">BC67</f>
        <v>149.79070884325077</v>
      </c>
    </row>
    <row r="68" spans="3:60" hidden="1" outlineLevel="1" x14ac:dyDescent="0.25">
      <c r="C68">
        <f t="shared" si="62"/>
        <v>18</v>
      </c>
      <c r="U68" s="110">
        <f>T65*1.2</f>
        <v>312.82416605040152</v>
      </c>
      <c r="V68" s="112">
        <f t="shared" si="288"/>
        <v>312.82416605040152</v>
      </c>
      <c r="W68" s="112">
        <f t="shared" si="304"/>
        <v>312.82416605040152</v>
      </c>
      <c r="X68" s="110">
        <f>W68*(1-$D$3)</f>
        <v>290.92647442687337</v>
      </c>
      <c r="Y68" s="112">
        <f t="shared" si="289"/>
        <v>290.92647442687337</v>
      </c>
      <c r="Z68" s="112">
        <f t="shared" si="305"/>
        <v>290.92647442687337</v>
      </c>
      <c r="AA68" s="110">
        <f>Z68*(1-$D$3)</f>
        <v>270.56162121699219</v>
      </c>
      <c r="AB68" s="112">
        <f t="shared" si="290"/>
        <v>270.56162121699219</v>
      </c>
      <c r="AC68" s="112">
        <f t="shared" si="306"/>
        <v>270.56162121699219</v>
      </c>
      <c r="AD68" s="110">
        <f>AC68*(1-$D$3)</f>
        <v>251.62230773180272</v>
      </c>
      <c r="AE68" s="112">
        <f t="shared" si="291"/>
        <v>251.62230773180272</v>
      </c>
      <c r="AF68" s="112">
        <f t="shared" si="307"/>
        <v>251.62230773180272</v>
      </c>
      <c r="AG68" s="110">
        <f>AF68*(1-$D$3)</f>
        <v>234.00874619057652</v>
      </c>
      <c r="AH68" s="112">
        <f t="shared" si="292"/>
        <v>234.00874619057652</v>
      </c>
      <c r="AI68" s="112">
        <f t="shared" si="308"/>
        <v>234.00874619057652</v>
      </c>
      <c r="AJ68" s="110">
        <f>AI68*(1-$D$3)</f>
        <v>217.62813395723614</v>
      </c>
      <c r="AK68" s="112">
        <f t="shared" si="293"/>
        <v>217.62813395723614</v>
      </c>
      <c r="AL68" s="112">
        <f t="shared" si="309"/>
        <v>217.62813395723614</v>
      </c>
      <c r="AM68" s="110">
        <f>AL68*(1-$D$3)</f>
        <v>202.39416458022961</v>
      </c>
      <c r="AN68" s="112">
        <f t="shared" si="294"/>
        <v>202.39416458022961</v>
      </c>
      <c r="AO68" s="112">
        <f t="shared" si="310"/>
        <v>202.39416458022961</v>
      </c>
      <c r="AP68" s="110">
        <f>AO68*(1-$D$3)</f>
        <v>188.22657305961351</v>
      </c>
      <c r="AQ68" s="112">
        <f t="shared" si="295"/>
        <v>188.22657305961351</v>
      </c>
      <c r="AR68" s="112">
        <f t="shared" si="311"/>
        <v>188.22657305961351</v>
      </c>
      <c r="AS68" s="110">
        <f>AR68*(1-$D$3)</f>
        <v>175.05071294544055</v>
      </c>
      <c r="AT68" s="112">
        <f t="shared" ref="AT68:AT69" si="316">AS68</f>
        <v>175.05071294544055</v>
      </c>
      <c r="AU68" s="112">
        <f t="shared" si="312"/>
        <v>175.05071294544055</v>
      </c>
      <c r="AV68" s="110">
        <f>AU68*(1-$D$3)</f>
        <v>162.79716303925971</v>
      </c>
      <c r="AW68" s="112">
        <f t="shared" ref="AW68:AW69" si="317">AV68</f>
        <v>162.79716303925971</v>
      </c>
      <c r="AX68" s="112">
        <f t="shared" si="313"/>
        <v>162.79716303925971</v>
      </c>
      <c r="AY68" s="110">
        <f>AX68*(1-$D$3)</f>
        <v>151.40136162651152</v>
      </c>
      <c r="AZ68" s="112">
        <f t="shared" ref="AZ68:AZ69" si="318">AY68</f>
        <v>151.40136162651152</v>
      </c>
      <c r="BA68" s="112">
        <f t="shared" si="314"/>
        <v>151.40136162651152</v>
      </c>
      <c r="BB68" s="110">
        <f>BA68*(1-$D$3)</f>
        <v>140.80326631265569</v>
      </c>
      <c r="BC68" s="112">
        <f t="shared" ref="BC68:BC69" si="319">BB68</f>
        <v>140.80326631265569</v>
      </c>
      <c r="BD68" s="112">
        <f t="shared" si="315"/>
        <v>140.80326631265569</v>
      </c>
    </row>
    <row r="69" spans="3:60" hidden="1" outlineLevel="1" x14ac:dyDescent="0.25">
      <c r="C69">
        <f t="shared" si="62"/>
        <v>18</v>
      </c>
      <c r="U69" s="110">
        <f>T66*1.2</f>
        <v>19.967499960663918</v>
      </c>
      <c r="V69" s="113">
        <f t="shared" si="288"/>
        <v>19.967499960663918</v>
      </c>
      <c r="W69" s="113">
        <f t="shared" si="304"/>
        <v>19.967499960663918</v>
      </c>
      <c r="X69" s="110">
        <f>W69*(1-$D$3)</f>
        <v>18.569774963417444</v>
      </c>
      <c r="Y69" s="113">
        <f t="shared" si="289"/>
        <v>18.569774963417444</v>
      </c>
      <c r="Z69" s="113">
        <f t="shared" si="305"/>
        <v>18.569774963417444</v>
      </c>
      <c r="AA69" s="110">
        <f>Z69*(1-$D$3)</f>
        <v>17.269890715978221</v>
      </c>
      <c r="AB69" s="113">
        <f t="shared" si="290"/>
        <v>17.269890715978221</v>
      </c>
      <c r="AC69" s="113">
        <f t="shared" si="306"/>
        <v>17.269890715978221</v>
      </c>
      <c r="AD69" s="110">
        <f>AC69*(1-$D$3)</f>
        <v>16.060998365859746</v>
      </c>
      <c r="AE69" s="113">
        <f t="shared" si="291"/>
        <v>16.060998365859746</v>
      </c>
      <c r="AF69" s="113">
        <f t="shared" si="307"/>
        <v>16.060998365859746</v>
      </c>
      <c r="AG69" s="110">
        <f>AF69*(1-$D$3)</f>
        <v>14.936728480249563</v>
      </c>
      <c r="AH69" s="113">
        <f t="shared" si="292"/>
        <v>14.936728480249563</v>
      </c>
      <c r="AI69" s="113">
        <f t="shared" si="308"/>
        <v>14.936728480249563</v>
      </c>
      <c r="AJ69" s="110">
        <f>AI69*(1-$D$3)</f>
        <v>13.891157486632093</v>
      </c>
      <c r="AK69" s="113">
        <f t="shared" si="293"/>
        <v>13.891157486632093</v>
      </c>
      <c r="AL69" s="113">
        <f t="shared" si="309"/>
        <v>13.891157486632093</v>
      </c>
      <c r="AM69" s="110">
        <f>AL69*(1-$D$3)</f>
        <v>12.918776462567845</v>
      </c>
      <c r="AN69" s="113">
        <f t="shared" si="294"/>
        <v>12.918776462567845</v>
      </c>
      <c r="AO69" s="113">
        <f t="shared" si="310"/>
        <v>12.918776462567845</v>
      </c>
      <c r="AP69" s="110">
        <f>AO69*(1-$D$3)</f>
        <v>12.014462110188095</v>
      </c>
      <c r="AQ69" s="113">
        <f t="shared" si="295"/>
        <v>12.014462110188095</v>
      </c>
      <c r="AR69" s="113">
        <f t="shared" si="311"/>
        <v>12.014462110188095</v>
      </c>
      <c r="AS69" s="110">
        <f>AR69*(1-$D$3)</f>
        <v>11.173449762474927</v>
      </c>
      <c r="AT69" s="113">
        <f t="shared" si="316"/>
        <v>11.173449762474927</v>
      </c>
      <c r="AU69" s="113">
        <f t="shared" si="312"/>
        <v>11.173449762474927</v>
      </c>
      <c r="AV69" s="110">
        <f>AU69*(1-$D$3)</f>
        <v>10.391308279101683</v>
      </c>
      <c r="AW69" s="113">
        <f t="shared" si="317"/>
        <v>10.391308279101683</v>
      </c>
      <c r="AX69" s="113">
        <f t="shared" si="313"/>
        <v>10.391308279101683</v>
      </c>
      <c r="AY69" s="110">
        <f>AX69*(1-$D$3)</f>
        <v>9.6639166995645649</v>
      </c>
      <c r="AZ69" s="113">
        <f t="shared" si="318"/>
        <v>9.6639166995645649</v>
      </c>
      <c r="BA69" s="113">
        <f t="shared" si="314"/>
        <v>9.6639166995645649</v>
      </c>
      <c r="BB69" s="110">
        <f>BA69*(1-$D$3)</f>
        <v>8.9874425305950449</v>
      </c>
      <c r="BC69" s="113">
        <f t="shared" si="319"/>
        <v>8.9874425305950449</v>
      </c>
      <c r="BD69" s="113">
        <f t="shared" si="315"/>
        <v>8.9874425305950449</v>
      </c>
    </row>
    <row r="70" spans="3:60" hidden="1" outlineLevel="1" x14ac:dyDescent="0.25">
      <c r="C70">
        <f t="shared" si="62"/>
        <v>19</v>
      </c>
      <c r="V70" s="110">
        <f>U67*1.2</f>
        <v>399.34999921327852</v>
      </c>
      <c r="W70" s="111">
        <f t="shared" si="304"/>
        <v>399.34999921327852</v>
      </c>
      <c r="X70" s="111">
        <f t="shared" ref="X70:X75" si="320">W70</f>
        <v>399.34999921327852</v>
      </c>
      <c r="Y70" s="110">
        <f>X70*(1-$D$3)</f>
        <v>371.395499268349</v>
      </c>
      <c r="Z70" s="111">
        <f t="shared" si="305"/>
        <v>371.395499268349</v>
      </c>
      <c r="AA70" s="111">
        <f t="shared" ref="AA70:AA75" si="321">Z70</f>
        <v>371.395499268349</v>
      </c>
      <c r="AB70" s="110">
        <f>AA70*(1-$D$3)</f>
        <v>345.39781431956453</v>
      </c>
      <c r="AC70" s="111">
        <f t="shared" si="306"/>
        <v>345.39781431956453</v>
      </c>
      <c r="AD70" s="111">
        <f t="shared" ref="AD70:AD75" si="322">AC70</f>
        <v>345.39781431956453</v>
      </c>
      <c r="AE70" s="110">
        <f>AD70*(1-$D$3)</f>
        <v>321.21996731719497</v>
      </c>
      <c r="AF70" s="111">
        <f t="shared" si="307"/>
        <v>321.21996731719497</v>
      </c>
      <c r="AG70" s="111">
        <f t="shared" ref="AG70:AG75" si="323">AF70</f>
        <v>321.21996731719497</v>
      </c>
      <c r="AH70" s="110">
        <f>AG70*(1-$D$3)</f>
        <v>298.73456960499129</v>
      </c>
      <c r="AI70" s="111">
        <f t="shared" si="308"/>
        <v>298.73456960499129</v>
      </c>
      <c r="AJ70" s="111">
        <f t="shared" ref="AJ70:AJ75" si="324">AI70</f>
        <v>298.73456960499129</v>
      </c>
      <c r="AK70" s="110">
        <f>AJ70*(1-$D$3)</f>
        <v>277.82314973264187</v>
      </c>
      <c r="AL70" s="111">
        <f t="shared" si="309"/>
        <v>277.82314973264187</v>
      </c>
      <c r="AM70" s="111">
        <f t="shared" ref="AM70:AM75" si="325">AL70</f>
        <v>277.82314973264187</v>
      </c>
      <c r="AN70" s="110">
        <f>AM70*(1-$D$3)</f>
        <v>258.37552925135691</v>
      </c>
      <c r="AO70" s="111">
        <f t="shared" si="310"/>
        <v>258.37552925135691</v>
      </c>
      <c r="AP70" s="111">
        <f t="shared" ref="AP70:AP75" si="326">AO70</f>
        <v>258.37552925135691</v>
      </c>
      <c r="AQ70" s="110">
        <f>AP70*(1-$D$3)</f>
        <v>240.28924220376192</v>
      </c>
      <c r="AR70" s="111">
        <f t="shared" si="311"/>
        <v>240.28924220376192</v>
      </c>
      <c r="AS70" s="111">
        <f t="shared" ref="AS70:AS75" si="327">AR70</f>
        <v>240.28924220376192</v>
      </c>
      <c r="AT70" s="110">
        <f>AS70*(1-$D$3)</f>
        <v>223.46899524949856</v>
      </c>
      <c r="AU70" s="111">
        <f>AT70</f>
        <v>223.46899524949856</v>
      </c>
      <c r="AV70" s="111">
        <f t="shared" ref="AV70:AV72" si="328">AU70</f>
        <v>223.46899524949856</v>
      </c>
      <c r="AW70" s="110">
        <f>AV70*(1-$D$3)</f>
        <v>207.82616558203364</v>
      </c>
      <c r="AX70" s="111">
        <f>AW70</f>
        <v>207.82616558203364</v>
      </c>
      <c r="AY70" s="111">
        <f t="shared" ref="AY70:AY72" si="329">AX70</f>
        <v>207.82616558203364</v>
      </c>
      <c r="AZ70" s="110">
        <f>AY70*(1-$D$3)</f>
        <v>193.27833399129128</v>
      </c>
      <c r="BA70" s="111">
        <f>AZ70</f>
        <v>193.27833399129128</v>
      </c>
      <c r="BB70" s="111">
        <f t="shared" ref="BB70:BB72" si="330">BA70</f>
        <v>193.27833399129128</v>
      </c>
      <c r="BC70" s="110">
        <f>BB70*(1-$D$3)</f>
        <v>179.74885061190088</v>
      </c>
      <c r="BD70" s="111">
        <f>BC70</f>
        <v>179.74885061190088</v>
      </c>
      <c r="BE70" s="111">
        <f t="shared" ref="BE70:BE72" si="331">BD70</f>
        <v>179.74885061190088</v>
      </c>
    </row>
    <row r="71" spans="3:60" hidden="1" outlineLevel="1" x14ac:dyDescent="0.25">
      <c r="C71">
        <f t="shared" si="62"/>
        <v>19</v>
      </c>
      <c r="V71" s="110">
        <f>U68*1.2</f>
        <v>375.3889992604818</v>
      </c>
      <c r="W71" s="112">
        <f t="shared" si="304"/>
        <v>375.3889992604818</v>
      </c>
      <c r="X71" s="112">
        <f t="shared" si="320"/>
        <v>375.3889992604818</v>
      </c>
      <c r="Y71" s="110">
        <f>X71*(1-$D$3)</f>
        <v>349.11176931224804</v>
      </c>
      <c r="Z71" s="112">
        <f t="shared" si="305"/>
        <v>349.11176931224804</v>
      </c>
      <c r="AA71" s="112">
        <f t="shared" si="321"/>
        <v>349.11176931224804</v>
      </c>
      <c r="AB71" s="110">
        <f>AA71*(1-$D$3)</f>
        <v>324.67394546039066</v>
      </c>
      <c r="AC71" s="112">
        <f t="shared" si="306"/>
        <v>324.67394546039066</v>
      </c>
      <c r="AD71" s="112">
        <f t="shared" si="322"/>
        <v>324.67394546039066</v>
      </c>
      <c r="AE71" s="110">
        <f>AD71*(1-$D$3)</f>
        <v>301.94676927816329</v>
      </c>
      <c r="AF71" s="112">
        <f t="shared" si="307"/>
        <v>301.94676927816329</v>
      </c>
      <c r="AG71" s="112">
        <f t="shared" si="323"/>
        <v>301.94676927816329</v>
      </c>
      <c r="AH71" s="110">
        <f>AG71*(1-$D$3)</f>
        <v>280.81049542869187</v>
      </c>
      <c r="AI71" s="112">
        <f t="shared" si="308"/>
        <v>280.81049542869187</v>
      </c>
      <c r="AJ71" s="112">
        <f t="shared" si="324"/>
        <v>280.81049542869187</v>
      </c>
      <c r="AK71" s="110">
        <f>AJ71*(1-$D$3)</f>
        <v>261.1537607486834</v>
      </c>
      <c r="AL71" s="112">
        <f t="shared" si="309"/>
        <v>261.1537607486834</v>
      </c>
      <c r="AM71" s="112">
        <f t="shared" si="325"/>
        <v>261.1537607486834</v>
      </c>
      <c r="AN71" s="110">
        <f>AM71*(1-$D$3)</f>
        <v>242.87299749627553</v>
      </c>
      <c r="AO71" s="112">
        <f t="shared" si="310"/>
        <v>242.87299749627553</v>
      </c>
      <c r="AP71" s="112">
        <f t="shared" si="326"/>
        <v>242.87299749627553</v>
      </c>
      <c r="AQ71" s="110">
        <f>AP71*(1-$D$3)</f>
        <v>225.87188767153623</v>
      </c>
      <c r="AR71" s="112">
        <f t="shared" si="311"/>
        <v>225.87188767153623</v>
      </c>
      <c r="AS71" s="112">
        <f t="shared" si="327"/>
        <v>225.87188767153623</v>
      </c>
      <c r="AT71" s="110">
        <f>AS71*(1-$D$3)</f>
        <v>210.06085553452868</v>
      </c>
      <c r="AU71" s="112">
        <f t="shared" ref="AU71:AU72" si="332">AT71</f>
        <v>210.06085553452868</v>
      </c>
      <c r="AV71" s="112">
        <f t="shared" si="328"/>
        <v>210.06085553452868</v>
      </c>
      <c r="AW71" s="110">
        <f>AV71*(1-$D$3)</f>
        <v>195.35659564711167</v>
      </c>
      <c r="AX71" s="112">
        <f t="shared" ref="AX71:AX72" si="333">AW71</f>
        <v>195.35659564711167</v>
      </c>
      <c r="AY71" s="112">
        <f t="shared" si="329"/>
        <v>195.35659564711167</v>
      </c>
      <c r="AZ71" s="110">
        <f>AY71*(1-$D$3)</f>
        <v>181.68163395181384</v>
      </c>
      <c r="BA71" s="112">
        <f t="shared" ref="BA71:BA72" si="334">AZ71</f>
        <v>181.68163395181384</v>
      </c>
      <c r="BB71" s="112">
        <f t="shared" si="330"/>
        <v>181.68163395181384</v>
      </c>
      <c r="BC71" s="110">
        <f>BB71*(1-$D$3)</f>
        <v>168.96391957518685</v>
      </c>
      <c r="BD71" s="112">
        <f t="shared" ref="BD71:BD72" si="335">BC71</f>
        <v>168.96391957518685</v>
      </c>
      <c r="BE71" s="112">
        <f t="shared" si="331"/>
        <v>168.96391957518685</v>
      </c>
    </row>
    <row r="72" spans="3:60" hidden="1" outlineLevel="1" x14ac:dyDescent="0.25">
      <c r="C72">
        <f t="shared" si="62"/>
        <v>19</v>
      </c>
      <c r="V72" s="110">
        <f>U69*1.2</f>
        <v>23.960999952796701</v>
      </c>
      <c r="W72" s="113">
        <f t="shared" si="304"/>
        <v>23.960999952796701</v>
      </c>
      <c r="X72" s="113">
        <f t="shared" si="320"/>
        <v>23.960999952796701</v>
      </c>
      <c r="Y72" s="110">
        <f>X72*(1-$D$3)</f>
        <v>22.283729956100931</v>
      </c>
      <c r="Z72" s="113">
        <f t="shared" si="305"/>
        <v>22.283729956100931</v>
      </c>
      <c r="AA72" s="113">
        <f t="shared" si="321"/>
        <v>22.283729956100931</v>
      </c>
      <c r="AB72" s="110">
        <f>AA72*(1-$D$3)</f>
        <v>20.723868859173866</v>
      </c>
      <c r="AC72" s="113">
        <f t="shared" si="306"/>
        <v>20.723868859173866</v>
      </c>
      <c r="AD72" s="113">
        <f t="shared" si="322"/>
        <v>20.723868859173866</v>
      </c>
      <c r="AE72" s="110">
        <f>AD72*(1-$D$3)</f>
        <v>19.273198039031694</v>
      </c>
      <c r="AF72" s="113">
        <f t="shared" si="307"/>
        <v>19.273198039031694</v>
      </c>
      <c r="AG72" s="113">
        <f t="shared" si="323"/>
        <v>19.273198039031694</v>
      </c>
      <c r="AH72" s="110">
        <f>AG72*(1-$D$3)</f>
        <v>17.924074176299474</v>
      </c>
      <c r="AI72" s="113">
        <f t="shared" si="308"/>
        <v>17.924074176299474</v>
      </c>
      <c r="AJ72" s="113">
        <f t="shared" si="324"/>
        <v>17.924074176299474</v>
      </c>
      <c r="AK72" s="110">
        <f>AJ72*(1-$D$3)</f>
        <v>16.669388983958509</v>
      </c>
      <c r="AL72" s="113">
        <f t="shared" si="309"/>
        <v>16.669388983958509</v>
      </c>
      <c r="AM72" s="113">
        <f t="shared" si="325"/>
        <v>16.669388983958509</v>
      </c>
      <c r="AN72" s="110">
        <f>AM72*(1-$D$3)</f>
        <v>15.502531755081412</v>
      </c>
      <c r="AO72" s="113">
        <f t="shared" si="310"/>
        <v>15.502531755081412</v>
      </c>
      <c r="AP72" s="113">
        <f t="shared" si="326"/>
        <v>15.502531755081412</v>
      </c>
      <c r="AQ72" s="110">
        <f>AP72*(1-$D$3)</f>
        <v>14.417354532225712</v>
      </c>
      <c r="AR72" s="113">
        <f t="shared" si="311"/>
        <v>14.417354532225712</v>
      </c>
      <c r="AS72" s="113">
        <f t="shared" si="327"/>
        <v>14.417354532225712</v>
      </c>
      <c r="AT72" s="110">
        <f>AS72*(1-$D$3)</f>
        <v>13.408139714969911</v>
      </c>
      <c r="AU72" s="113">
        <f t="shared" si="332"/>
        <v>13.408139714969911</v>
      </c>
      <c r="AV72" s="113">
        <f t="shared" si="328"/>
        <v>13.408139714969911</v>
      </c>
      <c r="AW72" s="110">
        <f>AV72*(1-$D$3)</f>
        <v>12.469569934922017</v>
      </c>
      <c r="AX72" s="113">
        <f t="shared" si="333"/>
        <v>12.469569934922017</v>
      </c>
      <c r="AY72" s="113">
        <f t="shared" si="329"/>
        <v>12.469569934922017</v>
      </c>
      <c r="AZ72" s="110">
        <f>AY72*(1-$D$3)</f>
        <v>11.596700039477476</v>
      </c>
      <c r="BA72" s="113">
        <f t="shared" si="334"/>
        <v>11.596700039477476</v>
      </c>
      <c r="BB72" s="113">
        <f t="shared" si="330"/>
        <v>11.596700039477476</v>
      </c>
      <c r="BC72" s="110">
        <f>BB72*(1-$D$3)</f>
        <v>10.784931036714053</v>
      </c>
      <c r="BD72" s="113">
        <f t="shared" si="335"/>
        <v>10.784931036714053</v>
      </c>
      <c r="BE72" s="113">
        <f t="shared" si="331"/>
        <v>10.784931036714053</v>
      </c>
    </row>
    <row r="73" spans="3:60" hidden="1" outlineLevel="1" x14ac:dyDescent="0.25">
      <c r="C73">
        <f t="shared" si="62"/>
        <v>20</v>
      </c>
      <c r="W73" s="110">
        <f>V70*1.2</f>
        <v>479.21999905593418</v>
      </c>
      <c r="X73" s="111">
        <f t="shared" si="320"/>
        <v>479.21999905593418</v>
      </c>
      <c r="Y73" s="111">
        <f t="shared" ref="Y73:Y78" si="336">X73</f>
        <v>479.21999905593418</v>
      </c>
      <c r="Z73" s="110">
        <f>Y73*(1-$D$3)</f>
        <v>445.67459912201878</v>
      </c>
      <c r="AA73" s="111">
        <f t="shared" si="321"/>
        <v>445.67459912201878</v>
      </c>
      <c r="AB73" s="111">
        <f t="shared" ref="AB73:AB78" si="337">AA73</f>
        <v>445.67459912201878</v>
      </c>
      <c r="AC73" s="110">
        <f>AB73*(1-$D$3)</f>
        <v>414.47737718347742</v>
      </c>
      <c r="AD73" s="111">
        <f t="shared" si="322"/>
        <v>414.47737718347742</v>
      </c>
      <c r="AE73" s="111">
        <f t="shared" ref="AE73:AE78" si="338">AD73</f>
        <v>414.47737718347742</v>
      </c>
      <c r="AF73" s="110">
        <f>AE73*(1-$D$3)</f>
        <v>385.46396078063395</v>
      </c>
      <c r="AG73" s="111">
        <f t="shared" si="323"/>
        <v>385.46396078063395</v>
      </c>
      <c r="AH73" s="111">
        <f t="shared" ref="AH73:AH78" si="339">AG73</f>
        <v>385.46396078063395</v>
      </c>
      <c r="AI73" s="110">
        <f>AH73*(1-$D$3)</f>
        <v>358.48148352598957</v>
      </c>
      <c r="AJ73" s="111">
        <f t="shared" si="324"/>
        <v>358.48148352598957</v>
      </c>
      <c r="AK73" s="111">
        <f t="shared" ref="AK73:AK78" si="340">AJ73</f>
        <v>358.48148352598957</v>
      </c>
      <c r="AL73" s="110">
        <f>AK73*(1-$D$3)</f>
        <v>333.38777967917031</v>
      </c>
      <c r="AM73" s="111">
        <f t="shared" si="325"/>
        <v>333.38777967917031</v>
      </c>
      <c r="AN73" s="111">
        <f t="shared" ref="AN73:AN78" si="341">AM73</f>
        <v>333.38777967917031</v>
      </c>
      <c r="AO73" s="110">
        <f>AN73*(1-$D$3)</f>
        <v>310.05063510162836</v>
      </c>
      <c r="AP73" s="111">
        <f t="shared" si="326"/>
        <v>310.05063510162836</v>
      </c>
      <c r="AQ73" s="111">
        <f t="shared" ref="AQ73:AQ78" si="342">AP73</f>
        <v>310.05063510162836</v>
      </c>
      <c r="AR73" s="110">
        <f>AQ73*(1-$D$3)</f>
        <v>288.34709064451437</v>
      </c>
      <c r="AS73" s="111">
        <f t="shared" si="327"/>
        <v>288.34709064451437</v>
      </c>
      <c r="AT73" s="111">
        <f t="shared" ref="AT73:AT78" si="343">AS73</f>
        <v>288.34709064451437</v>
      </c>
      <c r="AU73" s="110">
        <f>AT73*(1-$D$3)</f>
        <v>268.16279429939834</v>
      </c>
      <c r="AV73" s="111">
        <f>AU73</f>
        <v>268.16279429939834</v>
      </c>
      <c r="AW73" s="111">
        <f t="shared" ref="AW73:AW75" si="344">AV73</f>
        <v>268.16279429939834</v>
      </c>
      <c r="AX73" s="110">
        <f>AW73*(1-$D$3)</f>
        <v>249.39139869844044</v>
      </c>
      <c r="AY73" s="111">
        <f>AX73</f>
        <v>249.39139869844044</v>
      </c>
      <c r="AZ73" s="111">
        <f t="shared" ref="AZ73:AZ75" si="345">AY73</f>
        <v>249.39139869844044</v>
      </c>
      <c r="BA73" s="110">
        <f>AZ73*(1-$D$3)</f>
        <v>231.9340007895496</v>
      </c>
      <c r="BB73" s="111">
        <f>BA73</f>
        <v>231.9340007895496</v>
      </c>
      <c r="BC73" s="111">
        <f t="shared" ref="BC73:BC75" si="346">BB73</f>
        <v>231.9340007895496</v>
      </c>
      <c r="BD73" s="110">
        <f>BC73*(1-$D$3)</f>
        <v>215.69862073428112</v>
      </c>
      <c r="BE73" s="111">
        <f>BD73</f>
        <v>215.69862073428112</v>
      </c>
      <c r="BF73" s="111">
        <f t="shared" ref="BF73:BF75" si="347">BE73</f>
        <v>215.69862073428112</v>
      </c>
    </row>
    <row r="74" spans="3:60" hidden="1" outlineLevel="1" x14ac:dyDescent="0.25">
      <c r="C74">
        <f t="shared" si="62"/>
        <v>20</v>
      </c>
      <c r="W74" s="110">
        <f>V71*1.2</f>
        <v>450.46679911257814</v>
      </c>
      <c r="X74" s="112">
        <f t="shared" si="320"/>
        <v>450.46679911257814</v>
      </c>
      <c r="Y74" s="112">
        <f t="shared" si="336"/>
        <v>450.46679911257814</v>
      </c>
      <c r="Z74" s="110">
        <f>Y74*(1-$D$3)</f>
        <v>418.93412317469762</v>
      </c>
      <c r="AA74" s="112">
        <f t="shared" si="321"/>
        <v>418.93412317469762</v>
      </c>
      <c r="AB74" s="112">
        <f t="shared" si="337"/>
        <v>418.93412317469762</v>
      </c>
      <c r="AC74" s="110">
        <f>AB74*(1-$D$3)</f>
        <v>389.60873455246877</v>
      </c>
      <c r="AD74" s="112">
        <f t="shared" si="322"/>
        <v>389.60873455246877</v>
      </c>
      <c r="AE74" s="112">
        <f t="shared" si="338"/>
        <v>389.60873455246877</v>
      </c>
      <c r="AF74" s="110">
        <f>AE74*(1-$D$3)</f>
        <v>362.33612313379592</v>
      </c>
      <c r="AG74" s="112">
        <f t="shared" si="323"/>
        <v>362.33612313379592</v>
      </c>
      <c r="AH74" s="112">
        <f t="shared" si="339"/>
        <v>362.33612313379592</v>
      </c>
      <c r="AI74" s="110">
        <f>AH74*(1-$D$3)</f>
        <v>336.97259451443017</v>
      </c>
      <c r="AJ74" s="112">
        <f t="shared" si="324"/>
        <v>336.97259451443017</v>
      </c>
      <c r="AK74" s="112">
        <f t="shared" si="340"/>
        <v>336.97259451443017</v>
      </c>
      <c r="AL74" s="110">
        <f>AK74*(1-$D$3)</f>
        <v>313.38451289842004</v>
      </c>
      <c r="AM74" s="112">
        <f t="shared" si="325"/>
        <v>313.38451289842004</v>
      </c>
      <c r="AN74" s="112">
        <f t="shared" si="341"/>
        <v>313.38451289842004</v>
      </c>
      <c r="AO74" s="110">
        <f>AN74*(1-$D$3)</f>
        <v>291.4475969955306</v>
      </c>
      <c r="AP74" s="112">
        <f t="shared" si="326"/>
        <v>291.4475969955306</v>
      </c>
      <c r="AQ74" s="112">
        <f t="shared" si="342"/>
        <v>291.4475969955306</v>
      </c>
      <c r="AR74" s="110">
        <f>AQ74*(1-$D$3)</f>
        <v>271.04626520584344</v>
      </c>
      <c r="AS74" s="112">
        <f t="shared" si="327"/>
        <v>271.04626520584344</v>
      </c>
      <c r="AT74" s="112">
        <f t="shared" si="343"/>
        <v>271.04626520584344</v>
      </c>
      <c r="AU74" s="110">
        <f>AT74*(1-$D$3)</f>
        <v>252.07302664143438</v>
      </c>
      <c r="AV74" s="112">
        <f t="shared" ref="AV74:AV75" si="348">AU74</f>
        <v>252.07302664143438</v>
      </c>
      <c r="AW74" s="112">
        <f t="shared" si="344"/>
        <v>252.07302664143438</v>
      </c>
      <c r="AX74" s="110">
        <f>AW74*(1-$D$3)</f>
        <v>234.42791477653395</v>
      </c>
      <c r="AY74" s="112">
        <f t="shared" ref="AY74:AY75" si="349">AX74</f>
        <v>234.42791477653395</v>
      </c>
      <c r="AZ74" s="112">
        <f t="shared" si="345"/>
        <v>234.42791477653395</v>
      </c>
      <c r="BA74" s="110">
        <f>AZ74*(1-$D$3)</f>
        <v>218.01796074217657</v>
      </c>
      <c r="BB74" s="112">
        <f t="shared" ref="BB74:BB75" si="350">BA74</f>
        <v>218.01796074217657</v>
      </c>
      <c r="BC74" s="112">
        <f t="shared" si="346"/>
        <v>218.01796074217657</v>
      </c>
      <c r="BD74" s="110">
        <f>BC74*(1-$D$3)</f>
        <v>202.7567034902242</v>
      </c>
      <c r="BE74" s="112">
        <f t="shared" ref="BE74:BE75" si="351">BD74</f>
        <v>202.7567034902242</v>
      </c>
      <c r="BF74" s="112">
        <f t="shared" si="347"/>
        <v>202.7567034902242</v>
      </c>
    </row>
    <row r="75" spans="3:60" hidden="1" outlineLevel="1" x14ac:dyDescent="0.25">
      <c r="C75">
        <f t="shared" si="62"/>
        <v>20</v>
      </c>
      <c r="W75" s="110">
        <f>V72*1.2</f>
        <v>28.753199943356041</v>
      </c>
      <c r="X75" s="113">
        <f t="shared" si="320"/>
        <v>28.753199943356041</v>
      </c>
      <c r="Y75" s="113">
        <f t="shared" si="336"/>
        <v>28.753199943356041</v>
      </c>
      <c r="Z75" s="110">
        <f>Y75*(1-$D$3)</f>
        <v>26.740475947321116</v>
      </c>
      <c r="AA75" s="113">
        <f t="shared" si="321"/>
        <v>26.740475947321116</v>
      </c>
      <c r="AB75" s="113">
        <f t="shared" si="337"/>
        <v>26.740475947321116</v>
      </c>
      <c r="AC75" s="110">
        <f>AB75*(1-$D$3)</f>
        <v>24.868642631008637</v>
      </c>
      <c r="AD75" s="113">
        <f t="shared" si="322"/>
        <v>24.868642631008637</v>
      </c>
      <c r="AE75" s="113">
        <f t="shared" si="338"/>
        <v>24.868642631008637</v>
      </c>
      <c r="AF75" s="110">
        <f>AE75*(1-$D$3)</f>
        <v>23.127837646838032</v>
      </c>
      <c r="AG75" s="113">
        <f t="shared" si="323"/>
        <v>23.127837646838032</v>
      </c>
      <c r="AH75" s="113">
        <f t="shared" si="339"/>
        <v>23.127837646838032</v>
      </c>
      <c r="AI75" s="110">
        <f>AH75*(1-$D$3)</f>
        <v>21.508889011559368</v>
      </c>
      <c r="AJ75" s="113">
        <f t="shared" si="324"/>
        <v>21.508889011559368</v>
      </c>
      <c r="AK75" s="113">
        <f t="shared" si="340"/>
        <v>21.508889011559368</v>
      </c>
      <c r="AL75" s="110">
        <f>AK75*(1-$D$3)</f>
        <v>20.003266780750213</v>
      </c>
      <c r="AM75" s="113">
        <f t="shared" si="325"/>
        <v>20.003266780750213</v>
      </c>
      <c r="AN75" s="113">
        <f t="shared" si="341"/>
        <v>20.003266780750213</v>
      </c>
      <c r="AO75" s="110">
        <f>AN75*(1-$D$3)</f>
        <v>18.603038106097696</v>
      </c>
      <c r="AP75" s="113">
        <f t="shared" si="326"/>
        <v>18.603038106097696</v>
      </c>
      <c r="AQ75" s="113">
        <f t="shared" si="342"/>
        <v>18.603038106097696</v>
      </c>
      <c r="AR75" s="110">
        <f>AQ75*(1-$D$3)</f>
        <v>17.300825438670856</v>
      </c>
      <c r="AS75" s="113">
        <f t="shared" si="327"/>
        <v>17.300825438670856</v>
      </c>
      <c r="AT75" s="113">
        <f t="shared" si="343"/>
        <v>17.300825438670856</v>
      </c>
      <c r="AU75" s="110">
        <f>AT75*(1-$D$3)</f>
        <v>16.089767657963893</v>
      </c>
      <c r="AV75" s="113">
        <f t="shared" si="348"/>
        <v>16.089767657963893</v>
      </c>
      <c r="AW75" s="113">
        <f t="shared" si="344"/>
        <v>16.089767657963893</v>
      </c>
      <c r="AX75" s="110">
        <f>AW75*(1-$D$3)</f>
        <v>14.96348392190642</v>
      </c>
      <c r="AY75" s="113">
        <f t="shared" si="349"/>
        <v>14.96348392190642</v>
      </c>
      <c r="AZ75" s="113">
        <f t="shared" si="345"/>
        <v>14.96348392190642</v>
      </c>
      <c r="BA75" s="110">
        <f>AZ75*(1-$D$3)</f>
        <v>13.91604004737297</v>
      </c>
      <c r="BB75" s="113">
        <f t="shared" si="350"/>
        <v>13.91604004737297</v>
      </c>
      <c r="BC75" s="113">
        <f t="shared" si="346"/>
        <v>13.91604004737297</v>
      </c>
      <c r="BD75" s="110">
        <f>BC75*(1-$D$3)</f>
        <v>12.941917244056862</v>
      </c>
      <c r="BE75" s="113">
        <f t="shared" si="351"/>
        <v>12.941917244056862</v>
      </c>
      <c r="BF75" s="113">
        <f t="shared" si="347"/>
        <v>12.941917244056862</v>
      </c>
    </row>
    <row r="76" spans="3:60" hidden="1" outlineLevel="1" x14ac:dyDescent="0.25">
      <c r="C76">
        <f t="shared" si="62"/>
        <v>21</v>
      </c>
      <c r="X76" s="110">
        <f>W73*1.2</f>
        <v>575.06399886712097</v>
      </c>
      <c r="Y76" s="111">
        <f t="shared" si="336"/>
        <v>575.06399886712097</v>
      </c>
      <c r="Z76" s="111">
        <f t="shared" ref="Z76:Z81" si="352">Y76</f>
        <v>575.06399886712097</v>
      </c>
      <c r="AA76" s="110">
        <f>Z76*(1-$D$3)</f>
        <v>534.80951894642249</v>
      </c>
      <c r="AB76" s="111">
        <f t="shared" si="337"/>
        <v>534.80951894642249</v>
      </c>
      <c r="AC76" s="111">
        <f t="shared" ref="AC76:AC81" si="353">AB76</f>
        <v>534.80951894642249</v>
      </c>
      <c r="AD76" s="110">
        <f>AC76*(1-$D$3)</f>
        <v>497.37285262017286</v>
      </c>
      <c r="AE76" s="111">
        <f t="shared" si="338"/>
        <v>497.37285262017286</v>
      </c>
      <c r="AF76" s="111">
        <f t="shared" ref="AF76:AF81" si="354">AE76</f>
        <v>497.37285262017286</v>
      </c>
      <c r="AG76" s="110">
        <f>AF76*(1-$D$3)</f>
        <v>462.55675293676074</v>
      </c>
      <c r="AH76" s="111">
        <f t="shared" si="339"/>
        <v>462.55675293676074</v>
      </c>
      <c r="AI76" s="111">
        <f t="shared" ref="AI76:AI81" si="355">AH76</f>
        <v>462.55675293676074</v>
      </c>
      <c r="AJ76" s="110">
        <f>AI76*(1-$D$3)</f>
        <v>430.17778023118746</v>
      </c>
      <c r="AK76" s="111">
        <f t="shared" si="340"/>
        <v>430.17778023118746</v>
      </c>
      <c r="AL76" s="111">
        <f t="shared" ref="AL76:AL81" si="356">AK76</f>
        <v>430.17778023118746</v>
      </c>
      <c r="AM76" s="110">
        <f>AL76*(1-$D$3)</f>
        <v>400.0653356150043</v>
      </c>
      <c r="AN76" s="111">
        <f t="shared" si="341"/>
        <v>400.0653356150043</v>
      </c>
      <c r="AO76" s="111">
        <f t="shared" ref="AO76:AO81" si="357">AN76</f>
        <v>400.0653356150043</v>
      </c>
      <c r="AP76" s="110">
        <f>AO76*(1-$D$3)</f>
        <v>372.06076212195399</v>
      </c>
      <c r="AQ76" s="111">
        <f t="shared" si="342"/>
        <v>372.06076212195399</v>
      </c>
      <c r="AR76" s="111">
        <f t="shared" ref="AR76:AR81" si="358">AQ76</f>
        <v>372.06076212195399</v>
      </c>
      <c r="AS76" s="110">
        <f>AR76*(1-$D$3)</f>
        <v>346.01650877341717</v>
      </c>
      <c r="AT76" s="111">
        <f t="shared" si="343"/>
        <v>346.01650877341717</v>
      </c>
      <c r="AU76" s="111">
        <f t="shared" ref="AU76:AU81" si="359">AT76</f>
        <v>346.01650877341717</v>
      </c>
      <c r="AV76" s="110">
        <f>AU76*(1-$D$3)</f>
        <v>321.79535315927797</v>
      </c>
      <c r="AW76" s="111">
        <f>AV76</f>
        <v>321.79535315927797</v>
      </c>
      <c r="AX76" s="111">
        <f t="shared" ref="AX76:AX78" si="360">AW76</f>
        <v>321.79535315927797</v>
      </c>
      <c r="AY76" s="110">
        <f>AX76*(1-$D$3)</f>
        <v>299.26967843812849</v>
      </c>
      <c r="AZ76" s="111">
        <f>AY76</f>
        <v>299.26967843812849</v>
      </c>
      <c r="BA76" s="111">
        <f t="shared" ref="BA76:BA78" si="361">AZ76</f>
        <v>299.26967843812849</v>
      </c>
      <c r="BB76" s="110">
        <f>BA76*(1-$D$3)</f>
        <v>278.32080094745947</v>
      </c>
      <c r="BC76" s="111">
        <f>BB76</f>
        <v>278.32080094745947</v>
      </c>
      <c r="BD76" s="111">
        <f t="shared" ref="BD76:BD78" si="362">BC76</f>
        <v>278.32080094745947</v>
      </c>
      <c r="BE76" s="110">
        <f>BD76*(1-$D$3)</f>
        <v>258.83834488113729</v>
      </c>
      <c r="BF76" s="111">
        <f>BE76</f>
        <v>258.83834488113729</v>
      </c>
      <c r="BG76" s="111">
        <f t="shared" ref="BG76:BG78" si="363">BF76</f>
        <v>258.83834488113729</v>
      </c>
    </row>
    <row r="77" spans="3:60" hidden="1" outlineLevel="1" x14ac:dyDescent="0.25">
      <c r="C77">
        <f t="shared" si="62"/>
        <v>21</v>
      </c>
      <c r="X77" s="110">
        <f>W74*1.2</f>
        <v>540.5601589350938</v>
      </c>
      <c r="Y77" s="112">
        <f t="shared" si="336"/>
        <v>540.5601589350938</v>
      </c>
      <c r="Z77" s="112">
        <f t="shared" si="352"/>
        <v>540.5601589350938</v>
      </c>
      <c r="AA77" s="110">
        <f>Z77*(1-$D$3)</f>
        <v>502.72094780963721</v>
      </c>
      <c r="AB77" s="112">
        <f t="shared" si="337"/>
        <v>502.72094780963721</v>
      </c>
      <c r="AC77" s="112">
        <f t="shared" si="353"/>
        <v>502.72094780963721</v>
      </c>
      <c r="AD77" s="110">
        <f>AC77*(1-$D$3)</f>
        <v>467.5304814629626</v>
      </c>
      <c r="AE77" s="112">
        <f t="shared" si="338"/>
        <v>467.5304814629626</v>
      </c>
      <c r="AF77" s="112">
        <f t="shared" si="354"/>
        <v>467.5304814629626</v>
      </c>
      <c r="AG77" s="110">
        <f>AF77*(1-$D$3)</f>
        <v>434.8033477605552</v>
      </c>
      <c r="AH77" s="112">
        <f t="shared" si="339"/>
        <v>434.8033477605552</v>
      </c>
      <c r="AI77" s="112">
        <f t="shared" si="355"/>
        <v>434.8033477605552</v>
      </c>
      <c r="AJ77" s="110">
        <f>AI77*(1-$D$3)</f>
        <v>404.36711341731632</v>
      </c>
      <c r="AK77" s="112">
        <f t="shared" si="340"/>
        <v>404.36711341731632</v>
      </c>
      <c r="AL77" s="112">
        <f t="shared" si="356"/>
        <v>404.36711341731632</v>
      </c>
      <c r="AM77" s="110">
        <f>AL77*(1-$D$3)</f>
        <v>376.06141547810415</v>
      </c>
      <c r="AN77" s="112">
        <f t="shared" si="341"/>
        <v>376.06141547810415</v>
      </c>
      <c r="AO77" s="112">
        <f t="shared" si="357"/>
        <v>376.06141547810415</v>
      </c>
      <c r="AP77" s="110">
        <f>AO77*(1-$D$3)</f>
        <v>349.73711639463681</v>
      </c>
      <c r="AQ77" s="112">
        <f t="shared" si="342"/>
        <v>349.73711639463681</v>
      </c>
      <c r="AR77" s="112">
        <f t="shared" si="358"/>
        <v>349.73711639463681</v>
      </c>
      <c r="AS77" s="110">
        <f>AR77*(1-$D$3)</f>
        <v>325.25551824701222</v>
      </c>
      <c r="AT77" s="112">
        <f t="shared" si="343"/>
        <v>325.25551824701222</v>
      </c>
      <c r="AU77" s="112">
        <f t="shared" si="359"/>
        <v>325.25551824701222</v>
      </c>
      <c r="AV77" s="110">
        <f>AU77*(1-$D$3)</f>
        <v>302.48763196972135</v>
      </c>
      <c r="AW77" s="112">
        <f t="shared" ref="AW77:AW78" si="364">AV77</f>
        <v>302.48763196972135</v>
      </c>
      <c r="AX77" s="112">
        <f t="shared" si="360"/>
        <v>302.48763196972135</v>
      </c>
      <c r="AY77" s="110">
        <f>AX77*(1-$D$3)</f>
        <v>281.31349773184081</v>
      </c>
      <c r="AZ77" s="112">
        <f t="shared" ref="AZ77:AZ78" si="365">AY77</f>
        <v>281.31349773184081</v>
      </c>
      <c r="BA77" s="112">
        <f t="shared" si="361"/>
        <v>281.31349773184081</v>
      </c>
      <c r="BB77" s="110">
        <f>BA77*(1-$D$3)</f>
        <v>261.62155289061195</v>
      </c>
      <c r="BC77" s="112">
        <f t="shared" ref="BC77:BC78" si="366">BB77</f>
        <v>261.62155289061195</v>
      </c>
      <c r="BD77" s="112">
        <f t="shared" si="362"/>
        <v>261.62155289061195</v>
      </c>
      <c r="BE77" s="110">
        <f>BD77*(1-$D$3)</f>
        <v>243.30804418826909</v>
      </c>
      <c r="BF77" s="112">
        <f t="shared" ref="BF77:BF78" si="367">BE77</f>
        <v>243.30804418826909</v>
      </c>
      <c r="BG77" s="112">
        <f t="shared" si="363"/>
        <v>243.30804418826909</v>
      </c>
    </row>
    <row r="78" spans="3:60" hidden="1" outlineLevel="1" x14ac:dyDescent="0.25">
      <c r="C78">
        <f t="shared" si="62"/>
        <v>21</v>
      </c>
      <c r="X78" s="110">
        <f>W75*1.2</f>
        <v>34.503839932027248</v>
      </c>
      <c r="Y78" s="113">
        <f t="shared" si="336"/>
        <v>34.503839932027248</v>
      </c>
      <c r="Z78" s="113">
        <f t="shared" si="352"/>
        <v>34.503839932027248</v>
      </c>
      <c r="AA78" s="110">
        <f>Z78*(1-$D$3)</f>
        <v>32.08857113678534</v>
      </c>
      <c r="AB78" s="113">
        <f t="shared" si="337"/>
        <v>32.08857113678534</v>
      </c>
      <c r="AC78" s="113">
        <f t="shared" si="353"/>
        <v>32.08857113678534</v>
      </c>
      <c r="AD78" s="110">
        <f>AC78*(1-$D$3)</f>
        <v>29.842371157210366</v>
      </c>
      <c r="AE78" s="113">
        <f t="shared" si="338"/>
        <v>29.842371157210366</v>
      </c>
      <c r="AF78" s="113">
        <f t="shared" si="354"/>
        <v>29.842371157210366</v>
      </c>
      <c r="AG78" s="110">
        <f>AF78*(1-$D$3)</f>
        <v>27.753405176205639</v>
      </c>
      <c r="AH78" s="113">
        <f t="shared" si="339"/>
        <v>27.753405176205639</v>
      </c>
      <c r="AI78" s="113">
        <f t="shared" si="355"/>
        <v>27.753405176205639</v>
      </c>
      <c r="AJ78" s="110">
        <f>AI78*(1-$D$3)</f>
        <v>25.810666813871244</v>
      </c>
      <c r="AK78" s="113">
        <f t="shared" si="340"/>
        <v>25.810666813871244</v>
      </c>
      <c r="AL78" s="113">
        <f t="shared" si="356"/>
        <v>25.810666813871244</v>
      </c>
      <c r="AM78" s="110">
        <f>AL78*(1-$D$3)</f>
        <v>24.003920136900255</v>
      </c>
      <c r="AN78" s="113">
        <f t="shared" si="341"/>
        <v>24.003920136900255</v>
      </c>
      <c r="AO78" s="113">
        <f t="shared" si="357"/>
        <v>24.003920136900255</v>
      </c>
      <c r="AP78" s="110">
        <f>AO78*(1-$D$3)</f>
        <v>22.323645727317235</v>
      </c>
      <c r="AQ78" s="113">
        <f t="shared" si="342"/>
        <v>22.323645727317235</v>
      </c>
      <c r="AR78" s="113">
        <f t="shared" si="358"/>
        <v>22.323645727317235</v>
      </c>
      <c r="AS78" s="110">
        <f>AR78*(1-$D$3)</f>
        <v>20.760990526405028</v>
      </c>
      <c r="AT78" s="113">
        <f t="shared" si="343"/>
        <v>20.760990526405028</v>
      </c>
      <c r="AU78" s="113">
        <f t="shared" si="359"/>
        <v>20.760990526405028</v>
      </c>
      <c r="AV78" s="110">
        <f>AU78*(1-$D$3)</f>
        <v>19.307721189556673</v>
      </c>
      <c r="AW78" s="113">
        <f t="shared" si="364"/>
        <v>19.307721189556673</v>
      </c>
      <c r="AX78" s="113">
        <f t="shared" si="360"/>
        <v>19.307721189556673</v>
      </c>
      <c r="AY78" s="110">
        <f>AX78*(1-$D$3)</f>
        <v>17.956180706287704</v>
      </c>
      <c r="AZ78" s="113">
        <f t="shared" si="365"/>
        <v>17.956180706287704</v>
      </c>
      <c r="BA78" s="113">
        <f t="shared" si="361"/>
        <v>17.956180706287704</v>
      </c>
      <c r="BB78" s="110">
        <f>BA78*(1-$D$3)</f>
        <v>16.699248056847562</v>
      </c>
      <c r="BC78" s="113">
        <f t="shared" si="366"/>
        <v>16.699248056847562</v>
      </c>
      <c r="BD78" s="113">
        <f t="shared" si="362"/>
        <v>16.699248056847562</v>
      </c>
      <c r="BE78" s="110">
        <f>BD78*(1-$D$3)</f>
        <v>15.530300692868233</v>
      </c>
      <c r="BF78" s="113">
        <f t="shared" si="367"/>
        <v>15.530300692868233</v>
      </c>
      <c r="BG78" s="113">
        <f t="shared" si="363"/>
        <v>15.530300692868233</v>
      </c>
    </row>
    <row r="79" spans="3:60" hidden="1" outlineLevel="1" x14ac:dyDescent="0.25">
      <c r="C79">
        <f t="shared" si="62"/>
        <v>22</v>
      </c>
      <c r="Y79" s="110">
        <f>X76*1.2</f>
        <v>690.07679864054512</v>
      </c>
      <c r="Z79" s="111">
        <f t="shared" si="352"/>
        <v>690.07679864054512</v>
      </c>
      <c r="AA79" s="111">
        <f t="shared" ref="AA79:AA84" si="368">Z79</f>
        <v>690.07679864054512</v>
      </c>
      <c r="AB79" s="110">
        <f>AA79*(1-$D$3)</f>
        <v>641.77142273570689</v>
      </c>
      <c r="AC79" s="111">
        <f t="shared" si="353"/>
        <v>641.77142273570689</v>
      </c>
      <c r="AD79" s="111">
        <f t="shared" ref="AD79:AD84" si="369">AC79</f>
        <v>641.77142273570689</v>
      </c>
      <c r="AE79" s="110">
        <f>AD79*(1-$D$3)</f>
        <v>596.84742314420737</v>
      </c>
      <c r="AF79" s="111">
        <f t="shared" si="354"/>
        <v>596.84742314420737</v>
      </c>
      <c r="AG79" s="111">
        <f t="shared" ref="AG79:AG84" si="370">AF79</f>
        <v>596.84742314420737</v>
      </c>
      <c r="AH79" s="110">
        <f>AG79*(1-$D$3)</f>
        <v>555.06810352411287</v>
      </c>
      <c r="AI79" s="111">
        <f t="shared" si="355"/>
        <v>555.06810352411287</v>
      </c>
      <c r="AJ79" s="111">
        <f t="shared" ref="AJ79:AJ84" si="371">AI79</f>
        <v>555.06810352411287</v>
      </c>
      <c r="AK79" s="110">
        <f>AJ79*(1-$D$3)</f>
        <v>516.2133362774249</v>
      </c>
      <c r="AL79" s="111">
        <f t="shared" si="356"/>
        <v>516.2133362774249</v>
      </c>
      <c r="AM79" s="111">
        <f t="shared" ref="AM79:AM84" si="372">AL79</f>
        <v>516.2133362774249</v>
      </c>
      <c r="AN79" s="110">
        <f>AM79*(1-$D$3)</f>
        <v>480.07840273800514</v>
      </c>
      <c r="AO79" s="111">
        <f t="shared" si="357"/>
        <v>480.07840273800514</v>
      </c>
      <c r="AP79" s="111">
        <f t="shared" ref="AP79:AP84" si="373">AO79</f>
        <v>480.07840273800514</v>
      </c>
      <c r="AQ79" s="110">
        <f>AP79*(1-$D$3)</f>
        <v>446.47291454634473</v>
      </c>
      <c r="AR79" s="111">
        <f t="shared" si="358"/>
        <v>446.47291454634473</v>
      </c>
      <c r="AS79" s="111">
        <f t="shared" ref="AS79:AS84" si="374">AR79</f>
        <v>446.47291454634473</v>
      </c>
      <c r="AT79" s="110">
        <f>AS79*(1-$D$3)</f>
        <v>415.2198105281006</v>
      </c>
      <c r="AU79" s="111">
        <f t="shared" si="359"/>
        <v>415.2198105281006</v>
      </c>
      <c r="AV79" s="111">
        <f t="shared" ref="AV79:AV84" si="375">AU79</f>
        <v>415.2198105281006</v>
      </c>
      <c r="AW79" s="110">
        <f>AV79*(1-$D$3)</f>
        <v>386.15442379113352</v>
      </c>
      <c r="AX79" s="111">
        <f>AW79</f>
        <v>386.15442379113352</v>
      </c>
      <c r="AY79" s="111">
        <f t="shared" ref="AY79:AY81" si="376">AX79</f>
        <v>386.15442379113352</v>
      </c>
      <c r="AZ79" s="110">
        <f>AY79*(1-$D$3)</f>
        <v>359.12361412575416</v>
      </c>
      <c r="BA79" s="111">
        <f>AZ79</f>
        <v>359.12361412575416</v>
      </c>
      <c r="BB79" s="111">
        <f t="shared" ref="BB79:BB81" si="377">BA79</f>
        <v>359.12361412575416</v>
      </c>
      <c r="BC79" s="110">
        <f>BB79*(1-$D$3)</f>
        <v>333.98496113695137</v>
      </c>
      <c r="BD79" s="111">
        <f>BC79</f>
        <v>333.98496113695137</v>
      </c>
      <c r="BE79" s="111">
        <f t="shared" ref="BE79:BE81" si="378">BD79</f>
        <v>333.98496113695137</v>
      </c>
      <c r="BF79" s="110">
        <f>BE79*(1-$D$3)</f>
        <v>310.60601385736476</v>
      </c>
      <c r="BG79" s="111">
        <f>BF79</f>
        <v>310.60601385736476</v>
      </c>
      <c r="BH79" s="111">
        <f t="shared" ref="BH79:BH81" si="379">BG79</f>
        <v>310.60601385736476</v>
      </c>
    </row>
    <row r="80" spans="3:60" hidden="1" outlineLevel="1" x14ac:dyDescent="0.25">
      <c r="C80">
        <f t="shared" si="62"/>
        <v>22</v>
      </c>
      <c r="Y80" s="110">
        <f>X77*1.2</f>
        <v>648.67219072211253</v>
      </c>
      <c r="Z80" s="112">
        <f t="shared" si="352"/>
        <v>648.67219072211253</v>
      </c>
      <c r="AA80" s="112">
        <f t="shared" si="368"/>
        <v>648.67219072211253</v>
      </c>
      <c r="AB80" s="110">
        <f>AA80*(1-$D$3)</f>
        <v>603.26513737156461</v>
      </c>
      <c r="AC80" s="112">
        <f t="shared" si="353"/>
        <v>603.26513737156461</v>
      </c>
      <c r="AD80" s="112">
        <f t="shared" si="369"/>
        <v>603.26513737156461</v>
      </c>
      <c r="AE80" s="110">
        <f>AD80*(1-$D$3)</f>
        <v>561.03657775555507</v>
      </c>
      <c r="AF80" s="112">
        <f t="shared" si="354"/>
        <v>561.03657775555507</v>
      </c>
      <c r="AG80" s="112">
        <f t="shared" si="370"/>
        <v>561.03657775555507</v>
      </c>
      <c r="AH80" s="110">
        <f>AG80*(1-$D$3)</f>
        <v>521.76401731266617</v>
      </c>
      <c r="AI80" s="112">
        <f t="shared" si="355"/>
        <v>521.76401731266617</v>
      </c>
      <c r="AJ80" s="112">
        <f t="shared" si="371"/>
        <v>521.76401731266617</v>
      </c>
      <c r="AK80" s="110">
        <f>AJ80*(1-$D$3)</f>
        <v>485.24053610077948</v>
      </c>
      <c r="AL80" s="112">
        <f t="shared" si="356"/>
        <v>485.24053610077948</v>
      </c>
      <c r="AM80" s="112">
        <f t="shared" si="372"/>
        <v>485.24053610077948</v>
      </c>
      <c r="AN80" s="110">
        <f>AM80*(1-$D$3)</f>
        <v>451.27369857372486</v>
      </c>
      <c r="AO80" s="112">
        <f t="shared" si="357"/>
        <v>451.27369857372486</v>
      </c>
      <c r="AP80" s="112">
        <f t="shared" si="373"/>
        <v>451.27369857372486</v>
      </c>
      <c r="AQ80" s="110">
        <f>AP80*(1-$D$3)</f>
        <v>419.68453967356407</v>
      </c>
      <c r="AR80" s="112">
        <f t="shared" si="358"/>
        <v>419.68453967356407</v>
      </c>
      <c r="AS80" s="112">
        <f t="shared" si="374"/>
        <v>419.68453967356407</v>
      </c>
      <c r="AT80" s="110">
        <f>AS80*(1-$D$3)</f>
        <v>390.30662189641458</v>
      </c>
      <c r="AU80" s="112">
        <f t="shared" si="359"/>
        <v>390.30662189641458</v>
      </c>
      <c r="AV80" s="112">
        <f t="shared" si="375"/>
        <v>390.30662189641458</v>
      </c>
      <c r="AW80" s="110">
        <f>AV80*(1-$D$3)</f>
        <v>362.98515836366556</v>
      </c>
      <c r="AX80" s="112">
        <f t="shared" ref="AX80:AX81" si="380">AW80</f>
        <v>362.98515836366556</v>
      </c>
      <c r="AY80" s="112">
        <f t="shared" si="376"/>
        <v>362.98515836366556</v>
      </c>
      <c r="AZ80" s="110">
        <f>AY80*(1-$D$3)</f>
        <v>337.57619727820895</v>
      </c>
      <c r="BA80" s="112">
        <f t="shared" ref="BA80:BA81" si="381">AZ80</f>
        <v>337.57619727820895</v>
      </c>
      <c r="BB80" s="112">
        <f t="shared" si="377"/>
        <v>337.57619727820895</v>
      </c>
      <c r="BC80" s="110">
        <f>BB80*(1-$D$3)</f>
        <v>313.94586346873433</v>
      </c>
      <c r="BD80" s="112">
        <f t="shared" ref="BD80:BD81" si="382">BC80</f>
        <v>313.94586346873433</v>
      </c>
      <c r="BE80" s="112">
        <f t="shared" si="378"/>
        <v>313.94586346873433</v>
      </c>
      <c r="BF80" s="110">
        <f>BE80*(1-$D$3)</f>
        <v>291.96965302592292</v>
      </c>
      <c r="BG80" s="112">
        <f t="shared" ref="BG80:BG81" si="383">BF80</f>
        <v>291.96965302592292</v>
      </c>
      <c r="BH80" s="112">
        <f t="shared" si="379"/>
        <v>291.96965302592292</v>
      </c>
    </row>
    <row r="81" spans="3:65" hidden="1" outlineLevel="1" x14ac:dyDescent="0.25">
      <c r="C81">
        <f t="shared" si="62"/>
        <v>22</v>
      </c>
      <c r="Y81" s="110">
        <f>X78*1.2</f>
        <v>41.404607918432696</v>
      </c>
      <c r="Z81" s="113">
        <f t="shared" si="352"/>
        <v>41.404607918432696</v>
      </c>
      <c r="AA81" s="113">
        <f t="shared" si="368"/>
        <v>41.404607918432696</v>
      </c>
      <c r="AB81" s="110">
        <f>AA81*(1-$D$3)</f>
        <v>38.506285364142407</v>
      </c>
      <c r="AC81" s="113">
        <f t="shared" si="353"/>
        <v>38.506285364142407</v>
      </c>
      <c r="AD81" s="113">
        <f t="shared" si="369"/>
        <v>38.506285364142407</v>
      </c>
      <c r="AE81" s="110">
        <f>AD81*(1-$D$3)</f>
        <v>35.810845388652439</v>
      </c>
      <c r="AF81" s="113">
        <f t="shared" si="354"/>
        <v>35.810845388652439</v>
      </c>
      <c r="AG81" s="113">
        <f t="shared" si="370"/>
        <v>35.810845388652439</v>
      </c>
      <c r="AH81" s="110">
        <f>AG81*(1-$D$3)</f>
        <v>33.304086211446766</v>
      </c>
      <c r="AI81" s="113">
        <f t="shared" si="355"/>
        <v>33.304086211446766</v>
      </c>
      <c r="AJ81" s="113">
        <f t="shared" si="371"/>
        <v>33.304086211446766</v>
      </c>
      <c r="AK81" s="110">
        <f>AJ81*(1-$D$3)</f>
        <v>30.972800176645489</v>
      </c>
      <c r="AL81" s="113">
        <f t="shared" si="356"/>
        <v>30.972800176645489</v>
      </c>
      <c r="AM81" s="113">
        <f t="shared" si="372"/>
        <v>30.972800176645489</v>
      </c>
      <c r="AN81" s="110">
        <f>AM81*(1-$D$3)</f>
        <v>28.804704164280302</v>
      </c>
      <c r="AO81" s="113">
        <f t="shared" si="357"/>
        <v>28.804704164280302</v>
      </c>
      <c r="AP81" s="113">
        <f t="shared" si="373"/>
        <v>28.804704164280302</v>
      </c>
      <c r="AQ81" s="110">
        <f>AP81*(1-$D$3)</f>
        <v>26.788374872780679</v>
      </c>
      <c r="AR81" s="113">
        <f t="shared" si="358"/>
        <v>26.788374872780679</v>
      </c>
      <c r="AS81" s="113">
        <f t="shared" si="374"/>
        <v>26.788374872780679</v>
      </c>
      <c r="AT81" s="110">
        <f>AS81*(1-$D$3)</f>
        <v>24.91318863168603</v>
      </c>
      <c r="AU81" s="113">
        <f t="shared" si="359"/>
        <v>24.91318863168603</v>
      </c>
      <c r="AV81" s="113">
        <f t="shared" si="375"/>
        <v>24.91318863168603</v>
      </c>
      <c r="AW81" s="110">
        <f>AV81*(1-$D$3)</f>
        <v>23.169265427468005</v>
      </c>
      <c r="AX81" s="113">
        <f t="shared" si="380"/>
        <v>23.169265427468005</v>
      </c>
      <c r="AY81" s="113">
        <f t="shared" si="376"/>
        <v>23.169265427468005</v>
      </c>
      <c r="AZ81" s="110">
        <f>AY81*(1-$D$3)</f>
        <v>21.547416847545243</v>
      </c>
      <c r="BA81" s="113">
        <f t="shared" si="381"/>
        <v>21.547416847545243</v>
      </c>
      <c r="BB81" s="113">
        <f t="shared" si="377"/>
        <v>21.547416847545243</v>
      </c>
      <c r="BC81" s="110">
        <f>BB81*(1-$D$3)</f>
        <v>20.039097668217074</v>
      </c>
      <c r="BD81" s="113">
        <f t="shared" si="382"/>
        <v>20.039097668217074</v>
      </c>
      <c r="BE81" s="113">
        <f t="shared" si="378"/>
        <v>20.039097668217074</v>
      </c>
      <c r="BF81" s="110">
        <f>BE81*(1-$D$3)</f>
        <v>18.636360831441877</v>
      </c>
      <c r="BG81" s="113">
        <f t="shared" si="383"/>
        <v>18.636360831441877</v>
      </c>
      <c r="BH81" s="113">
        <f t="shared" si="379"/>
        <v>18.636360831441877</v>
      </c>
    </row>
    <row r="82" spans="3:65" hidden="1" outlineLevel="1" x14ac:dyDescent="0.25">
      <c r="C82">
        <f t="shared" si="62"/>
        <v>23</v>
      </c>
      <c r="Z82" s="110">
        <f>Y79*1.2</f>
        <v>828.09215836865417</v>
      </c>
      <c r="AA82" s="111">
        <f t="shared" si="368"/>
        <v>828.09215836865417</v>
      </c>
      <c r="AB82" s="111">
        <f t="shared" ref="AB82:AB87" si="384">AA82</f>
        <v>828.09215836865417</v>
      </c>
      <c r="AC82" s="110">
        <f>AB82*(1-$D$3)</f>
        <v>770.12570728284834</v>
      </c>
      <c r="AD82" s="111">
        <f t="shared" si="369"/>
        <v>770.12570728284834</v>
      </c>
      <c r="AE82" s="111">
        <f t="shared" ref="AE82:AE87" si="385">AD82</f>
        <v>770.12570728284834</v>
      </c>
      <c r="AF82" s="110">
        <f>AE82*(1-$D$3)</f>
        <v>716.21690777304889</v>
      </c>
      <c r="AG82" s="111">
        <f t="shared" si="370"/>
        <v>716.21690777304889</v>
      </c>
      <c r="AH82" s="111">
        <f t="shared" ref="AH82:AH87" si="386">AG82</f>
        <v>716.21690777304889</v>
      </c>
      <c r="AI82" s="110">
        <f>AH82*(1-$D$3)</f>
        <v>666.0817242289354</v>
      </c>
      <c r="AJ82" s="111">
        <f t="shared" si="371"/>
        <v>666.0817242289354</v>
      </c>
      <c r="AK82" s="111">
        <f t="shared" ref="AK82:AK87" si="387">AJ82</f>
        <v>666.0817242289354</v>
      </c>
      <c r="AL82" s="110">
        <f>AK82*(1-$D$3)</f>
        <v>619.4560035329099</v>
      </c>
      <c r="AM82" s="111">
        <f t="shared" si="372"/>
        <v>619.4560035329099</v>
      </c>
      <c r="AN82" s="111">
        <f t="shared" ref="AN82:AN87" si="388">AM82</f>
        <v>619.4560035329099</v>
      </c>
      <c r="AO82" s="110">
        <f>AN82*(1-$D$3)</f>
        <v>576.09408328560619</v>
      </c>
      <c r="AP82" s="111">
        <f t="shared" si="373"/>
        <v>576.09408328560619</v>
      </c>
      <c r="AQ82" s="111">
        <f t="shared" ref="AQ82:AQ87" si="389">AP82</f>
        <v>576.09408328560619</v>
      </c>
      <c r="AR82" s="110">
        <f>AQ82*(1-$D$3)</f>
        <v>535.76749745561369</v>
      </c>
      <c r="AS82" s="111">
        <f t="shared" si="374"/>
        <v>535.76749745561369</v>
      </c>
      <c r="AT82" s="111">
        <f t="shared" ref="AT82:AT87" si="390">AS82</f>
        <v>535.76749745561369</v>
      </c>
      <c r="AU82" s="110">
        <f>AT82*(1-$D$3)</f>
        <v>498.26377263372069</v>
      </c>
      <c r="AV82" s="111">
        <f t="shared" si="375"/>
        <v>498.26377263372069</v>
      </c>
      <c r="AW82" s="111">
        <f t="shared" ref="AW82:AW87" si="391">AV82</f>
        <v>498.26377263372069</v>
      </c>
      <c r="AX82" s="110">
        <f>AW82*(1-$D$3)</f>
        <v>463.38530854936022</v>
      </c>
      <c r="AY82" s="111">
        <f>AX82</f>
        <v>463.38530854936022</v>
      </c>
      <c r="AZ82" s="111">
        <f t="shared" ref="AZ82:AZ84" si="392">AY82</f>
        <v>463.38530854936022</v>
      </c>
      <c r="BA82" s="110">
        <f>AZ82*(1-$D$3)</f>
        <v>430.948336950905</v>
      </c>
      <c r="BB82" s="111">
        <f>BA82</f>
        <v>430.948336950905</v>
      </c>
      <c r="BC82" s="111">
        <f t="shared" ref="BC82:BC84" si="393">BB82</f>
        <v>430.948336950905</v>
      </c>
      <c r="BD82" s="110">
        <f>BC82*(1-$D$3)</f>
        <v>400.78195336434163</v>
      </c>
      <c r="BE82" s="111">
        <f>BD82</f>
        <v>400.78195336434163</v>
      </c>
      <c r="BF82" s="111">
        <f t="shared" ref="BF82:BF84" si="394">BE82</f>
        <v>400.78195336434163</v>
      </c>
      <c r="BG82" s="110">
        <f>BF82*(1-$D$3)</f>
        <v>372.72721662883771</v>
      </c>
      <c r="BH82" s="111">
        <f>BG82</f>
        <v>372.72721662883771</v>
      </c>
      <c r="BI82" s="111">
        <f t="shared" ref="BI82:BI84" si="395">BH82</f>
        <v>372.72721662883771</v>
      </c>
    </row>
    <row r="83" spans="3:65" hidden="1" outlineLevel="1" x14ac:dyDescent="0.25">
      <c r="C83">
        <f t="shared" si="62"/>
        <v>23</v>
      </c>
      <c r="Z83" s="110">
        <f>Y80*1.2</f>
        <v>778.40662886653502</v>
      </c>
      <c r="AA83" s="112">
        <f t="shared" si="368"/>
        <v>778.40662886653502</v>
      </c>
      <c r="AB83" s="112">
        <f t="shared" si="384"/>
        <v>778.40662886653502</v>
      </c>
      <c r="AC83" s="110">
        <f>AB83*(1-$D$3)</f>
        <v>723.91816484587753</v>
      </c>
      <c r="AD83" s="112">
        <f t="shared" si="369"/>
        <v>723.91816484587753</v>
      </c>
      <c r="AE83" s="112">
        <f t="shared" si="385"/>
        <v>723.91816484587753</v>
      </c>
      <c r="AF83" s="110">
        <f>AE83*(1-$D$3)</f>
        <v>673.24389330666611</v>
      </c>
      <c r="AG83" s="112">
        <f t="shared" si="370"/>
        <v>673.24389330666611</v>
      </c>
      <c r="AH83" s="112">
        <f t="shared" si="386"/>
        <v>673.24389330666611</v>
      </c>
      <c r="AI83" s="110">
        <f>AH83*(1-$D$3)</f>
        <v>626.11682077519947</v>
      </c>
      <c r="AJ83" s="112">
        <f t="shared" si="371"/>
        <v>626.11682077519947</v>
      </c>
      <c r="AK83" s="112">
        <f t="shared" si="387"/>
        <v>626.11682077519947</v>
      </c>
      <c r="AL83" s="110">
        <f>AK83*(1-$D$3)</f>
        <v>582.28864332093542</v>
      </c>
      <c r="AM83" s="112">
        <f t="shared" si="372"/>
        <v>582.28864332093542</v>
      </c>
      <c r="AN83" s="112">
        <f t="shared" si="388"/>
        <v>582.28864332093542</v>
      </c>
      <c r="AO83" s="110">
        <f>AN83*(1-$D$3)</f>
        <v>541.52843828846994</v>
      </c>
      <c r="AP83" s="112">
        <f t="shared" si="373"/>
        <v>541.52843828846994</v>
      </c>
      <c r="AQ83" s="112">
        <f t="shared" si="389"/>
        <v>541.52843828846994</v>
      </c>
      <c r="AR83" s="110">
        <f>AQ83*(1-$D$3)</f>
        <v>503.62144760827704</v>
      </c>
      <c r="AS83" s="112">
        <f t="shared" si="374"/>
        <v>503.62144760827704</v>
      </c>
      <c r="AT83" s="112">
        <f t="shared" si="390"/>
        <v>503.62144760827704</v>
      </c>
      <c r="AU83" s="110">
        <f>AT83*(1-$D$3)</f>
        <v>468.36794627569759</v>
      </c>
      <c r="AV83" s="112">
        <f t="shared" si="375"/>
        <v>468.36794627569759</v>
      </c>
      <c r="AW83" s="112">
        <f t="shared" si="391"/>
        <v>468.36794627569759</v>
      </c>
      <c r="AX83" s="110">
        <f>AW83*(1-$D$3)</f>
        <v>435.58219003639874</v>
      </c>
      <c r="AY83" s="112">
        <f t="shared" ref="AY83:AY84" si="396">AX83</f>
        <v>435.58219003639874</v>
      </c>
      <c r="AZ83" s="112">
        <f t="shared" si="392"/>
        <v>435.58219003639874</v>
      </c>
      <c r="BA83" s="110">
        <f>AZ83*(1-$D$3)</f>
        <v>405.0914367338508</v>
      </c>
      <c r="BB83" s="112">
        <f t="shared" ref="BB83:BB84" si="397">BA83</f>
        <v>405.0914367338508</v>
      </c>
      <c r="BC83" s="112">
        <f t="shared" si="393"/>
        <v>405.0914367338508</v>
      </c>
      <c r="BD83" s="110">
        <f>BC83*(1-$D$3)</f>
        <v>376.73503616248121</v>
      </c>
      <c r="BE83" s="112">
        <f t="shared" ref="BE83:BE84" si="398">BD83</f>
        <v>376.73503616248121</v>
      </c>
      <c r="BF83" s="112">
        <f t="shared" si="394"/>
        <v>376.73503616248121</v>
      </c>
      <c r="BG83" s="110">
        <f>BF83*(1-$D$3)</f>
        <v>350.36358363110747</v>
      </c>
      <c r="BH83" s="112">
        <f t="shared" ref="BH83:BH84" si="399">BG83</f>
        <v>350.36358363110747</v>
      </c>
      <c r="BI83" s="112">
        <f t="shared" si="395"/>
        <v>350.36358363110747</v>
      </c>
    </row>
    <row r="84" spans="3:65" hidden="1" outlineLevel="1" x14ac:dyDescent="0.25">
      <c r="C84">
        <f t="shared" si="62"/>
        <v>23</v>
      </c>
      <c r="Z84" s="110">
        <f>Y81*1.2</f>
        <v>49.68552950211923</v>
      </c>
      <c r="AA84" s="113">
        <f t="shared" si="368"/>
        <v>49.68552950211923</v>
      </c>
      <c r="AB84" s="113">
        <f t="shared" si="384"/>
        <v>49.68552950211923</v>
      </c>
      <c r="AC84" s="110">
        <f>AB84*(1-$D$3)</f>
        <v>46.207542436970883</v>
      </c>
      <c r="AD84" s="113">
        <f t="shared" si="369"/>
        <v>46.207542436970883</v>
      </c>
      <c r="AE84" s="113">
        <f t="shared" si="385"/>
        <v>46.207542436970883</v>
      </c>
      <c r="AF84" s="110">
        <f>AE84*(1-$D$3)</f>
        <v>42.973014466382921</v>
      </c>
      <c r="AG84" s="113">
        <f t="shared" si="370"/>
        <v>42.973014466382921</v>
      </c>
      <c r="AH84" s="113">
        <f t="shared" si="386"/>
        <v>42.973014466382921</v>
      </c>
      <c r="AI84" s="110">
        <f>AH84*(1-$D$3)</f>
        <v>39.964903453736113</v>
      </c>
      <c r="AJ84" s="113">
        <f t="shared" si="371"/>
        <v>39.964903453736113</v>
      </c>
      <c r="AK84" s="113">
        <f t="shared" si="387"/>
        <v>39.964903453736113</v>
      </c>
      <c r="AL84" s="110">
        <f>AK84*(1-$D$3)</f>
        <v>37.167360211974582</v>
      </c>
      <c r="AM84" s="113">
        <f t="shared" si="372"/>
        <v>37.167360211974582</v>
      </c>
      <c r="AN84" s="113">
        <f t="shared" si="388"/>
        <v>37.167360211974582</v>
      </c>
      <c r="AO84" s="110">
        <f>AN84*(1-$D$3)</f>
        <v>34.56564499713636</v>
      </c>
      <c r="AP84" s="113">
        <f t="shared" si="373"/>
        <v>34.56564499713636</v>
      </c>
      <c r="AQ84" s="113">
        <f t="shared" si="389"/>
        <v>34.56564499713636</v>
      </c>
      <c r="AR84" s="110">
        <f>AQ84*(1-$D$3)</f>
        <v>32.146049847336812</v>
      </c>
      <c r="AS84" s="113">
        <f t="shared" si="374"/>
        <v>32.146049847336812</v>
      </c>
      <c r="AT84" s="113">
        <f t="shared" si="390"/>
        <v>32.146049847336812</v>
      </c>
      <c r="AU84" s="110">
        <f>AT84*(1-$D$3)</f>
        <v>29.895826358023232</v>
      </c>
      <c r="AV84" s="113">
        <f t="shared" si="375"/>
        <v>29.895826358023232</v>
      </c>
      <c r="AW84" s="113">
        <f t="shared" si="391"/>
        <v>29.895826358023232</v>
      </c>
      <c r="AX84" s="110">
        <f>AW84*(1-$D$3)</f>
        <v>27.803118512961603</v>
      </c>
      <c r="AY84" s="113">
        <f t="shared" si="396"/>
        <v>27.803118512961603</v>
      </c>
      <c r="AZ84" s="113">
        <f t="shared" si="392"/>
        <v>27.803118512961603</v>
      </c>
      <c r="BA84" s="110">
        <f>AZ84*(1-$D$3)</f>
        <v>25.856900217054289</v>
      </c>
      <c r="BB84" s="113">
        <f t="shared" si="397"/>
        <v>25.856900217054289</v>
      </c>
      <c r="BC84" s="113">
        <f t="shared" si="393"/>
        <v>25.856900217054289</v>
      </c>
      <c r="BD84" s="110">
        <f>BC84*(1-$D$3)</f>
        <v>24.046917201860488</v>
      </c>
      <c r="BE84" s="113">
        <f t="shared" si="398"/>
        <v>24.046917201860488</v>
      </c>
      <c r="BF84" s="113">
        <f t="shared" si="394"/>
        <v>24.046917201860488</v>
      </c>
      <c r="BG84" s="110">
        <f>BF84*(1-$D$3)</f>
        <v>22.363632997730253</v>
      </c>
      <c r="BH84" s="113">
        <f t="shared" si="399"/>
        <v>22.363632997730253</v>
      </c>
      <c r="BI84" s="113">
        <f t="shared" si="395"/>
        <v>22.363632997730253</v>
      </c>
    </row>
    <row r="85" spans="3:65" hidden="1" outlineLevel="1" x14ac:dyDescent="0.25">
      <c r="C85">
        <f t="shared" si="62"/>
        <v>24</v>
      </c>
      <c r="AA85" s="110">
        <f>Z82*1.2</f>
        <v>993.71059004238498</v>
      </c>
      <c r="AB85" s="111">
        <f t="shared" si="384"/>
        <v>993.71059004238498</v>
      </c>
      <c r="AC85" s="111">
        <f t="shared" ref="AC85:AC90" si="400">AB85</f>
        <v>993.71059004238498</v>
      </c>
      <c r="AD85" s="110">
        <f>AC85*(1-$D$3)</f>
        <v>924.15084873941794</v>
      </c>
      <c r="AE85" s="111">
        <f t="shared" si="385"/>
        <v>924.15084873941794</v>
      </c>
      <c r="AF85" s="111">
        <f t="shared" ref="AF85:AF90" si="401">AE85</f>
        <v>924.15084873941794</v>
      </c>
      <c r="AG85" s="110">
        <f>AF85*(1-$D$3)</f>
        <v>859.46028932765864</v>
      </c>
      <c r="AH85" s="111">
        <f t="shared" si="386"/>
        <v>859.46028932765864</v>
      </c>
      <c r="AI85" s="111">
        <f t="shared" ref="AI85:AI90" si="402">AH85</f>
        <v>859.46028932765864</v>
      </c>
      <c r="AJ85" s="110">
        <f>AI85*(1-$D$3)</f>
        <v>799.29806907472243</v>
      </c>
      <c r="AK85" s="111">
        <f t="shared" si="387"/>
        <v>799.29806907472243</v>
      </c>
      <c r="AL85" s="111">
        <f t="shared" ref="AL85:AL90" si="403">AK85</f>
        <v>799.29806907472243</v>
      </c>
      <c r="AM85" s="110">
        <f>AL85*(1-$D$3)</f>
        <v>743.34720423949182</v>
      </c>
      <c r="AN85" s="111">
        <f t="shared" si="388"/>
        <v>743.34720423949182</v>
      </c>
      <c r="AO85" s="111">
        <f t="shared" ref="AO85:AO90" si="404">AN85</f>
        <v>743.34720423949182</v>
      </c>
      <c r="AP85" s="110">
        <f>AO85*(1-$D$3)</f>
        <v>691.31289994272731</v>
      </c>
      <c r="AQ85" s="111">
        <f t="shared" si="389"/>
        <v>691.31289994272731</v>
      </c>
      <c r="AR85" s="111">
        <f t="shared" ref="AR85:AR90" si="405">AQ85</f>
        <v>691.31289994272731</v>
      </c>
      <c r="AS85" s="110">
        <f>AR85*(1-$D$3)</f>
        <v>642.92099694673641</v>
      </c>
      <c r="AT85" s="111">
        <f t="shared" si="390"/>
        <v>642.92099694673641</v>
      </c>
      <c r="AU85" s="111">
        <f t="shared" ref="AU85:AU90" si="406">AT85</f>
        <v>642.92099694673641</v>
      </c>
      <c r="AV85" s="110">
        <f>AU85*(1-$D$3)</f>
        <v>597.91652716046485</v>
      </c>
      <c r="AW85" s="111">
        <f t="shared" si="391"/>
        <v>597.91652716046485</v>
      </c>
      <c r="AX85" s="111">
        <f t="shared" ref="AX85:AX90" si="407">AW85</f>
        <v>597.91652716046485</v>
      </c>
      <c r="AY85" s="110">
        <f>AX85*(1-$D$3)</f>
        <v>556.06237025923224</v>
      </c>
      <c r="AZ85" s="111">
        <f>AY85</f>
        <v>556.06237025923224</v>
      </c>
      <c r="BA85" s="111">
        <f t="shared" ref="BA85:BA87" si="408">AZ85</f>
        <v>556.06237025923224</v>
      </c>
      <c r="BB85" s="110">
        <f>BA85*(1-$D$3)</f>
        <v>517.138004341086</v>
      </c>
      <c r="BC85" s="111">
        <f>BB85</f>
        <v>517.138004341086</v>
      </c>
      <c r="BD85" s="111">
        <f t="shared" ref="BD85:BD87" si="409">BC85</f>
        <v>517.138004341086</v>
      </c>
      <c r="BE85" s="110">
        <f>BD85*(1-$D$3)</f>
        <v>480.93834403720996</v>
      </c>
      <c r="BF85" s="111">
        <f>BE85</f>
        <v>480.93834403720996</v>
      </c>
      <c r="BG85" s="111">
        <f t="shared" ref="BG85:BG87" si="410">BF85</f>
        <v>480.93834403720996</v>
      </c>
      <c r="BH85" s="110">
        <f>BG85*(1-$D$3)</f>
        <v>447.27265995460522</v>
      </c>
      <c r="BI85" s="111">
        <f>BH85</f>
        <v>447.27265995460522</v>
      </c>
      <c r="BJ85" s="111">
        <f t="shared" ref="BJ85:BJ87" si="411">BI85</f>
        <v>447.27265995460522</v>
      </c>
    </row>
    <row r="86" spans="3:65" hidden="1" outlineLevel="1" x14ac:dyDescent="0.25">
      <c r="C86">
        <f t="shared" ref="C86" si="412">C83+1</f>
        <v>24</v>
      </c>
      <c r="AA86" s="110">
        <f>Z83*1.2</f>
        <v>934.087954639842</v>
      </c>
      <c r="AB86" s="112">
        <f t="shared" si="384"/>
        <v>934.087954639842</v>
      </c>
      <c r="AC86" s="112">
        <f t="shared" si="400"/>
        <v>934.087954639842</v>
      </c>
      <c r="AD86" s="110">
        <f>AC86*(1-$D$3)</f>
        <v>868.70179781505294</v>
      </c>
      <c r="AE86" s="112">
        <f t="shared" si="385"/>
        <v>868.70179781505294</v>
      </c>
      <c r="AF86" s="112">
        <f t="shared" si="401"/>
        <v>868.70179781505294</v>
      </c>
      <c r="AG86" s="110">
        <f>AF86*(1-$D$3)</f>
        <v>807.89267196799915</v>
      </c>
      <c r="AH86" s="112">
        <f t="shared" si="386"/>
        <v>807.89267196799915</v>
      </c>
      <c r="AI86" s="112">
        <f t="shared" si="402"/>
        <v>807.89267196799915</v>
      </c>
      <c r="AJ86" s="110">
        <f>AI86*(1-$D$3)</f>
        <v>751.34018493023916</v>
      </c>
      <c r="AK86" s="112">
        <f t="shared" si="387"/>
        <v>751.34018493023916</v>
      </c>
      <c r="AL86" s="112">
        <f t="shared" si="403"/>
        <v>751.34018493023916</v>
      </c>
      <c r="AM86" s="110">
        <f>AL86*(1-$D$3)</f>
        <v>698.74637198512232</v>
      </c>
      <c r="AN86" s="112">
        <f t="shared" si="388"/>
        <v>698.74637198512232</v>
      </c>
      <c r="AO86" s="112">
        <f t="shared" si="404"/>
        <v>698.74637198512232</v>
      </c>
      <c r="AP86" s="110">
        <f>AO86*(1-$D$3)</f>
        <v>649.83412594616368</v>
      </c>
      <c r="AQ86" s="112">
        <f t="shared" si="389"/>
        <v>649.83412594616368</v>
      </c>
      <c r="AR86" s="112">
        <f t="shared" si="405"/>
        <v>649.83412594616368</v>
      </c>
      <c r="AS86" s="110">
        <f>AR86*(1-$D$3)</f>
        <v>604.34573712993222</v>
      </c>
      <c r="AT86" s="112">
        <f t="shared" si="390"/>
        <v>604.34573712993222</v>
      </c>
      <c r="AU86" s="112">
        <f t="shared" si="406"/>
        <v>604.34573712993222</v>
      </c>
      <c r="AV86" s="110">
        <f>AU86*(1-$D$3)</f>
        <v>562.04153553083688</v>
      </c>
      <c r="AW86" s="112">
        <f t="shared" si="391"/>
        <v>562.04153553083688</v>
      </c>
      <c r="AX86" s="112">
        <f t="shared" si="407"/>
        <v>562.04153553083688</v>
      </c>
      <c r="AY86" s="110">
        <f>AX86*(1-$D$3)</f>
        <v>522.69862804367824</v>
      </c>
      <c r="AZ86" s="112">
        <f t="shared" ref="AZ86:AZ87" si="413">AY86</f>
        <v>522.69862804367824</v>
      </c>
      <c r="BA86" s="112">
        <f t="shared" si="408"/>
        <v>522.69862804367824</v>
      </c>
      <c r="BB86" s="110">
        <f>BA86*(1-$D$3)</f>
        <v>486.10972408062071</v>
      </c>
      <c r="BC86" s="112">
        <f t="shared" ref="BC86:BC87" si="414">BB86</f>
        <v>486.10972408062071</v>
      </c>
      <c r="BD86" s="112">
        <f t="shared" si="409"/>
        <v>486.10972408062071</v>
      </c>
      <c r="BE86" s="110">
        <f>BD86*(1-$D$3)</f>
        <v>452.08204339497723</v>
      </c>
      <c r="BF86" s="112">
        <f t="shared" ref="BF86:BF87" si="415">BE86</f>
        <v>452.08204339497723</v>
      </c>
      <c r="BG86" s="112">
        <f t="shared" si="410"/>
        <v>452.08204339497723</v>
      </c>
      <c r="BH86" s="110">
        <f>BG86*(1-$D$3)</f>
        <v>420.43630035732878</v>
      </c>
      <c r="BI86" s="112">
        <f t="shared" ref="BI86:BI87" si="416">BH86</f>
        <v>420.43630035732878</v>
      </c>
      <c r="BJ86" s="112">
        <f t="shared" si="411"/>
        <v>420.43630035732878</v>
      </c>
    </row>
    <row r="87" spans="3:65" hidden="1" outlineLevel="1" x14ac:dyDescent="0.25">
      <c r="C87">
        <f>C84+1</f>
        <v>24</v>
      </c>
      <c r="AA87" s="110">
        <f>Z84*1.2</f>
        <v>59.622635402543075</v>
      </c>
      <c r="AB87" s="113">
        <f t="shared" si="384"/>
        <v>59.622635402543075</v>
      </c>
      <c r="AC87" s="113">
        <f t="shared" si="400"/>
        <v>59.622635402543075</v>
      </c>
      <c r="AD87" s="110">
        <f>AC87*(1-$D$3)</f>
        <v>55.449050924365054</v>
      </c>
      <c r="AE87" s="113">
        <f t="shared" si="385"/>
        <v>55.449050924365054</v>
      </c>
      <c r="AF87" s="113">
        <f t="shared" si="401"/>
        <v>55.449050924365054</v>
      </c>
      <c r="AG87" s="110">
        <f>AF87*(1-$D$3)</f>
        <v>51.567617359659494</v>
      </c>
      <c r="AH87" s="113">
        <f t="shared" si="386"/>
        <v>51.567617359659494</v>
      </c>
      <c r="AI87" s="113">
        <f t="shared" si="402"/>
        <v>51.567617359659494</v>
      </c>
      <c r="AJ87" s="110">
        <f>AI87*(1-$D$3)</f>
        <v>47.957884144483323</v>
      </c>
      <c r="AK87" s="113">
        <f t="shared" si="387"/>
        <v>47.957884144483323</v>
      </c>
      <c r="AL87" s="113">
        <f t="shared" si="403"/>
        <v>47.957884144483323</v>
      </c>
      <c r="AM87" s="110">
        <f>AL87*(1-$D$3)</f>
        <v>44.600832254369486</v>
      </c>
      <c r="AN87" s="113">
        <f t="shared" si="388"/>
        <v>44.600832254369486</v>
      </c>
      <c r="AO87" s="113">
        <f t="shared" si="404"/>
        <v>44.600832254369486</v>
      </c>
      <c r="AP87" s="110">
        <f>AO87*(1-$D$3)</f>
        <v>41.478773996563618</v>
      </c>
      <c r="AQ87" s="113">
        <f t="shared" si="389"/>
        <v>41.478773996563618</v>
      </c>
      <c r="AR87" s="113">
        <f t="shared" si="405"/>
        <v>41.478773996563618</v>
      </c>
      <c r="AS87" s="110">
        <f>AR87*(1-$D$3)</f>
        <v>38.575259816804163</v>
      </c>
      <c r="AT87" s="113">
        <f t="shared" si="390"/>
        <v>38.575259816804163</v>
      </c>
      <c r="AU87" s="113">
        <f t="shared" si="406"/>
        <v>38.575259816804163</v>
      </c>
      <c r="AV87" s="110">
        <f>AU87*(1-$D$3)</f>
        <v>35.874991629627871</v>
      </c>
      <c r="AW87" s="113">
        <f t="shared" si="391"/>
        <v>35.874991629627871</v>
      </c>
      <c r="AX87" s="113">
        <f t="shared" si="407"/>
        <v>35.874991629627871</v>
      </c>
      <c r="AY87" s="110">
        <f>AX87*(1-$D$3)</f>
        <v>33.36374221555392</v>
      </c>
      <c r="AZ87" s="113">
        <f t="shared" si="413"/>
        <v>33.36374221555392</v>
      </c>
      <c r="BA87" s="113">
        <f t="shared" si="408"/>
        <v>33.36374221555392</v>
      </c>
      <c r="BB87" s="110">
        <f>BA87*(1-$D$3)</f>
        <v>31.028280260465145</v>
      </c>
      <c r="BC87" s="113">
        <f t="shared" si="414"/>
        <v>31.028280260465145</v>
      </c>
      <c r="BD87" s="113">
        <f t="shared" si="409"/>
        <v>31.028280260465145</v>
      </c>
      <c r="BE87" s="110">
        <f>BD87*(1-$D$3)</f>
        <v>28.856300642232583</v>
      </c>
      <c r="BF87" s="113">
        <f t="shared" si="415"/>
        <v>28.856300642232583</v>
      </c>
      <c r="BG87" s="113">
        <f t="shared" si="410"/>
        <v>28.856300642232583</v>
      </c>
      <c r="BH87" s="110">
        <f>BG87*(1-$D$3)</f>
        <v>26.836359597276299</v>
      </c>
      <c r="BI87" s="113">
        <f t="shared" si="416"/>
        <v>26.836359597276299</v>
      </c>
      <c r="BJ87" s="113">
        <f t="shared" si="411"/>
        <v>26.836359597276299</v>
      </c>
    </row>
    <row r="88" spans="3:65" hidden="1" outlineLevel="1" x14ac:dyDescent="0.25">
      <c r="C88">
        <f t="shared" ref="C88:C101" si="417">C85+1</f>
        <v>25</v>
      </c>
      <c r="AA88" s="110"/>
      <c r="AB88" s="110">
        <f>AA85*1.1</f>
        <v>1093.0816490466236</v>
      </c>
      <c r="AC88" s="111">
        <f t="shared" si="400"/>
        <v>1093.0816490466236</v>
      </c>
      <c r="AD88" s="111">
        <f t="shared" ref="AD88:AD93" si="418">AC88</f>
        <v>1093.0816490466236</v>
      </c>
      <c r="AE88" s="110">
        <f>AD88*(1-$D$3)</f>
        <v>1016.5659336133599</v>
      </c>
      <c r="AF88" s="111">
        <f t="shared" si="401"/>
        <v>1016.5659336133599</v>
      </c>
      <c r="AG88" s="111">
        <f t="shared" ref="AG88:AG93" si="419">AF88</f>
        <v>1016.5659336133599</v>
      </c>
      <c r="AH88" s="110">
        <f>AG88*(1-$D$3)</f>
        <v>945.40631826042465</v>
      </c>
      <c r="AI88" s="111">
        <f t="shared" si="402"/>
        <v>945.40631826042465</v>
      </c>
      <c r="AJ88" s="111">
        <f t="shared" ref="AJ88:AJ93" si="420">AI88</f>
        <v>945.40631826042465</v>
      </c>
      <c r="AK88" s="110">
        <f>AJ88*(1-$D$3)</f>
        <v>879.22787598219486</v>
      </c>
      <c r="AL88" s="111">
        <f t="shared" si="403"/>
        <v>879.22787598219486</v>
      </c>
      <c r="AM88" s="111">
        <f t="shared" ref="AM88:AM93" si="421">AL88</f>
        <v>879.22787598219486</v>
      </c>
      <c r="AN88" s="110">
        <f>AM88*(1-$D$3)</f>
        <v>817.68192466344112</v>
      </c>
      <c r="AO88" s="111">
        <f t="shared" si="404"/>
        <v>817.68192466344112</v>
      </c>
      <c r="AP88" s="111">
        <f t="shared" ref="AP88:AP93" si="422">AO88</f>
        <v>817.68192466344112</v>
      </c>
      <c r="AQ88" s="110">
        <f>AP88*(1-$D$3)</f>
        <v>760.44418993700015</v>
      </c>
      <c r="AR88" s="111">
        <f t="shared" si="405"/>
        <v>760.44418993700015</v>
      </c>
      <c r="AS88" s="111">
        <f t="shared" ref="AS88:AS93" si="423">AR88</f>
        <v>760.44418993700015</v>
      </c>
      <c r="AT88" s="110">
        <f>AS88*(1-$D$3)</f>
        <v>707.21309664141006</v>
      </c>
      <c r="AU88" s="111">
        <f t="shared" si="406"/>
        <v>707.21309664141006</v>
      </c>
      <c r="AV88" s="111">
        <f t="shared" ref="AV88:AV93" si="424">AU88</f>
        <v>707.21309664141006</v>
      </c>
      <c r="AW88" s="110">
        <f>AV88*(1-$D$3)</f>
        <v>657.70817987651128</v>
      </c>
      <c r="AX88" s="111">
        <f t="shared" si="407"/>
        <v>657.70817987651128</v>
      </c>
      <c r="AY88" s="111">
        <f t="shared" ref="AY88:AY93" si="425">AX88</f>
        <v>657.70817987651128</v>
      </c>
      <c r="AZ88" s="110">
        <f>AY88*(1-$D$3)</f>
        <v>611.66860728515542</v>
      </c>
      <c r="BA88" s="111">
        <f>AZ88</f>
        <v>611.66860728515542</v>
      </c>
      <c r="BB88" s="111">
        <f t="shared" ref="BB88:BB90" si="426">BA88</f>
        <v>611.66860728515542</v>
      </c>
      <c r="BC88" s="110">
        <f>BB88*(1-$D$3)</f>
        <v>568.85180477519452</v>
      </c>
      <c r="BD88" s="111">
        <f>BC88</f>
        <v>568.85180477519452</v>
      </c>
      <c r="BE88" s="111">
        <f t="shared" ref="BE88:BE90" si="427">BD88</f>
        <v>568.85180477519452</v>
      </c>
      <c r="BF88" s="110">
        <f>BE88*(1-$D$3)</f>
        <v>529.03217844093092</v>
      </c>
      <c r="BG88" s="111">
        <f>BF88</f>
        <v>529.03217844093092</v>
      </c>
      <c r="BH88" s="111">
        <f t="shared" ref="BH88:BH90" si="428">BG88</f>
        <v>529.03217844093092</v>
      </c>
      <c r="BI88" s="110">
        <f>BH88*(1-$D$3)</f>
        <v>491.99992595006574</v>
      </c>
      <c r="BJ88" s="111">
        <f>BI88</f>
        <v>491.99992595006574</v>
      </c>
      <c r="BK88" s="111">
        <f t="shared" ref="BK88:BK90" si="429">BJ88</f>
        <v>491.99992595006574</v>
      </c>
    </row>
    <row r="89" spans="3:65" hidden="1" outlineLevel="1" x14ac:dyDescent="0.25">
      <c r="C89">
        <f t="shared" si="417"/>
        <v>25</v>
      </c>
      <c r="AA89" s="110"/>
      <c r="AB89" s="110">
        <f>AA86*1.1</f>
        <v>1027.4967501038263</v>
      </c>
      <c r="AC89" s="112">
        <f t="shared" si="400"/>
        <v>1027.4967501038263</v>
      </c>
      <c r="AD89" s="112">
        <f t="shared" si="418"/>
        <v>1027.4967501038263</v>
      </c>
      <c r="AE89" s="110">
        <f>AD89*(1-$D$3)</f>
        <v>955.57197759655844</v>
      </c>
      <c r="AF89" s="112">
        <f t="shared" si="401"/>
        <v>955.57197759655844</v>
      </c>
      <c r="AG89" s="112">
        <f t="shared" si="419"/>
        <v>955.57197759655844</v>
      </c>
      <c r="AH89" s="110">
        <f>AG89*(1-$D$3)</f>
        <v>888.68193916479925</v>
      </c>
      <c r="AI89" s="112">
        <f t="shared" si="402"/>
        <v>888.68193916479925</v>
      </c>
      <c r="AJ89" s="112">
        <f t="shared" si="420"/>
        <v>888.68193916479925</v>
      </c>
      <c r="AK89" s="110">
        <f>AJ89*(1-$D$3)</f>
        <v>826.47420342326325</v>
      </c>
      <c r="AL89" s="112">
        <f t="shared" si="403"/>
        <v>826.47420342326325</v>
      </c>
      <c r="AM89" s="112">
        <f t="shared" si="421"/>
        <v>826.47420342326325</v>
      </c>
      <c r="AN89" s="110">
        <f>AM89*(1-$D$3)</f>
        <v>768.62100918363478</v>
      </c>
      <c r="AO89" s="112">
        <f t="shared" si="404"/>
        <v>768.62100918363478</v>
      </c>
      <c r="AP89" s="112">
        <f t="shared" si="422"/>
        <v>768.62100918363478</v>
      </c>
      <c r="AQ89" s="110">
        <f>AP89*(1-$D$3)</f>
        <v>714.81753854078033</v>
      </c>
      <c r="AR89" s="112">
        <f t="shared" si="405"/>
        <v>714.81753854078033</v>
      </c>
      <c r="AS89" s="112">
        <f t="shared" si="423"/>
        <v>714.81753854078033</v>
      </c>
      <c r="AT89" s="110">
        <f>AS89*(1-$D$3)</f>
        <v>664.7803108429257</v>
      </c>
      <c r="AU89" s="112">
        <f t="shared" si="406"/>
        <v>664.7803108429257</v>
      </c>
      <c r="AV89" s="112">
        <f t="shared" si="424"/>
        <v>664.7803108429257</v>
      </c>
      <c r="AW89" s="110">
        <f>AV89*(1-$D$3)</f>
        <v>618.24568908392087</v>
      </c>
      <c r="AX89" s="112">
        <f t="shared" si="407"/>
        <v>618.24568908392087</v>
      </c>
      <c r="AY89" s="112">
        <f t="shared" si="425"/>
        <v>618.24568908392087</v>
      </c>
      <c r="AZ89" s="110">
        <f>AY89*(1-$D$3)</f>
        <v>574.96849084804637</v>
      </c>
      <c r="BA89" s="112">
        <f t="shared" ref="BA89:BA90" si="430">AZ89</f>
        <v>574.96849084804637</v>
      </c>
      <c r="BB89" s="112">
        <f t="shared" si="426"/>
        <v>574.96849084804637</v>
      </c>
      <c r="BC89" s="110">
        <f>BB89*(1-$D$3)</f>
        <v>534.72069648868307</v>
      </c>
      <c r="BD89" s="112">
        <f t="shared" ref="BD89:BD90" si="431">BC89</f>
        <v>534.72069648868307</v>
      </c>
      <c r="BE89" s="112">
        <f t="shared" si="427"/>
        <v>534.72069648868307</v>
      </c>
      <c r="BF89" s="110">
        <f>BE89*(1-$D$3)</f>
        <v>497.2902477344752</v>
      </c>
      <c r="BG89" s="112">
        <f t="shared" ref="BG89:BG90" si="432">BF89</f>
        <v>497.2902477344752</v>
      </c>
      <c r="BH89" s="112">
        <f t="shared" si="428"/>
        <v>497.2902477344752</v>
      </c>
      <c r="BI89" s="110">
        <f>BH89*(1-$D$3)</f>
        <v>462.47993039306192</v>
      </c>
      <c r="BJ89" s="112">
        <f t="shared" ref="BJ89:BJ90" si="433">BI89</f>
        <v>462.47993039306192</v>
      </c>
      <c r="BK89" s="112">
        <f t="shared" si="429"/>
        <v>462.47993039306192</v>
      </c>
    </row>
    <row r="90" spans="3:65" hidden="1" outlineLevel="1" x14ac:dyDescent="0.25">
      <c r="C90">
        <f t="shared" si="417"/>
        <v>25</v>
      </c>
      <c r="AA90" s="110"/>
      <c r="AB90" s="110">
        <f>AA87*1.1</f>
        <v>65.584898942797395</v>
      </c>
      <c r="AC90" s="113">
        <f t="shared" si="400"/>
        <v>65.584898942797395</v>
      </c>
      <c r="AD90" s="113">
        <f t="shared" si="418"/>
        <v>65.584898942797395</v>
      </c>
      <c r="AE90" s="110">
        <f>AD90*(1-$D$3)</f>
        <v>60.993956016801576</v>
      </c>
      <c r="AF90" s="113">
        <f t="shared" si="401"/>
        <v>60.993956016801576</v>
      </c>
      <c r="AG90" s="113">
        <f t="shared" si="419"/>
        <v>60.993956016801576</v>
      </c>
      <c r="AH90" s="110">
        <f>AG90*(1-$D$3)</f>
        <v>56.724379095625459</v>
      </c>
      <c r="AI90" s="113">
        <f t="shared" si="402"/>
        <v>56.724379095625459</v>
      </c>
      <c r="AJ90" s="113">
        <f t="shared" si="420"/>
        <v>56.724379095625459</v>
      </c>
      <c r="AK90" s="110">
        <f>AJ90*(1-$D$3)</f>
        <v>52.753672558931676</v>
      </c>
      <c r="AL90" s="113">
        <f t="shared" si="403"/>
        <v>52.753672558931676</v>
      </c>
      <c r="AM90" s="113">
        <f t="shared" si="421"/>
        <v>52.753672558931676</v>
      </c>
      <c r="AN90" s="110">
        <f>AM90*(1-$D$3)</f>
        <v>49.060915479806454</v>
      </c>
      <c r="AO90" s="113">
        <f t="shared" si="404"/>
        <v>49.060915479806454</v>
      </c>
      <c r="AP90" s="113">
        <f t="shared" si="422"/>
        <v>49.060915479806454</v>
      </c>
      <c r="AQ90" s="110">
        <f>AP90*(1-$D$3)</f>
        <v>45.626651396219998</v>
      </c>
      <c r="AR90" s="113">
        <f t="shared" si="405"/>
        <v>45.626651396219998</v>
      </c>
      <c r="AS90" s="113">
        <f t="shared" si="423"/>
        <v>45.626651396219998</v>
      </c>
      <c r="AT90" s="110">
        <f>AS90*(1-$D$3)</f>
        <v>42.432785798484595</v>
      </c>
      <c r="AU90" s="113">
        <f t="shared" si="406"/>
        <v>42.432785798484595</v>
      </c>
      <c r="AV90" s="113">
        <f t="shared" si="424"/>
        <v>42.432785798484595</v>
      </c>
      <c r="AW90" s="110">
        <f>AV90*(1-$D$3)</f>
        <v>39.462490792590671</v>
      </c>
      <c r="AX90" s="113">
        <f t="shared" si="407"/>
        <v>39.462490792590671</v>
      </c>
      <c r="AY90" s="113">
        <f t="shared" si="425"/>
        <v>39.462490792590671</v>
      </c>
      <c r="AZ90" s="110">
        <f>AY90*(1-$D$3)</f>
        <v>36.700116437109322</v>
      </c>
      <c r="BA90" s="113">
        <f t="shared" si="430"/>
        <v>36.700116437109322</v>
      </c>
      <c r="BB90" s="113">
        <f t="shared" si="426"/>
        <v>36.700116437109322</v>
      </c>
      <c r="BC90" s="110">
        <f>BB90*(1-$D$3)</f>
        <v>34.131108286511669</v>
      </c>
      <c r="BD90" s="113">
        <f t="shared" si="431"/>
        <v>34.131108286511669</v>
      </c>
      <c r="BE90" s="113">
        <f t="shared" si="427"/>
        <v>34.131108286511669</v>
      </c>
      <c r="BF90" s="110">
        <f>BE90*(1-$D$3)</f>
        <v>31.74193070645585</v>
      </c>
      <c r="BG90" s="113">
        <f t="shared" si="432"/>
        <v>31.74193070645585</v>
      </c>
      <c r="BH90" s="113">
        <f t="shared" si="428"/>
        <v>31.74193070645585</v>
      </c>
      <c r="BI90" s="110">
        <f>BH90*(1-$D$3)</f>
        <v>29.519995557003938</v>
      </c>
      <c r="BJ90" s="113">
        <f t="shared" si="433"/>
        <v>29.519995557003938</v>
      </c>
      <c r="BK90" s="113">
        <f t="shared" si="429"/>
        <v>29.519995557003938</v>
      </c>
    </row>
    <row r="91" spans="3:65" hidden="1" outlineLevel="1" x14ac:dyDescent="0.25">
      <c r="C91">
        <f t="shared" si="417"/>
        <v>26</v>
      </c>
      <c r="AA91" s="110"/>
      <c r="AB91" s="110"/>
      <c r="AC91" s="110">
        <f>AB88*1</f>
        <v>1093.0816490466236</v>
      </c>
      <c r="AD91" s="111">
        <f t="shared" si="418"/>
        <v>1093.0816490466236</v>
      </c>
      <c r="AE91" s="111">
        <f t="shared" ref="AE91:AE96" si="434">AD91</f>
        <v>1093.0816490466236</v>
      </c>
      <c r="AF91" s="110">
        <f>AE91*(1-$D$3)</f>
        <v>1016.5659336133599</v>
      </c>
      <c r="AG91" s="111">
        <f t="shared" si="419"/>
        <v>1016.5659336133599</v>
      </c>
      <c r="AH91" s="111">
        <f t="shared" ref="AH91:AH96" si="435">AG91</f>
        <v>1016.5659336133599</v>
      </c>
      <c r="AI91" s="110">
        <f>AH91*(1-$D$3)</f>
        <v>945.40631826042465</v>
      </c>
      <c r="AJ91" s="111">
        <f t="shared" si="420"/>
        <v>945.40631826042465</v>
      </c>
      <c r="AK91" s="111">
        <f t="shared" ref="AK91:AK96" si="436">AJ91</f>
        <v>945.40631826042465</v>
      </c>
      <c r="AL91" s="110">
        <f>AK91*(1-$D$3)</f>
        <v>879.22787598219486</v>
      </c>
      <c r="AM91" s="111">
        <f t="shared" si="421"/>
        <v>879.22787598219486</v>
      </c>
      <c r="AN91" s="111">
        <f t="shared" ref="AN91:AN96" si="437">AM91</f>
        <v>879.22787598219486</v>
      </c>
      <c r="AO91" s="110">
        <f>AN91*(1-$D$3)</f>
        <v>817.68192466344112</v>
      </c>
      <c r="AP91" s="111">
        <f t="shared" si="422"/>
        <v>817.68192466344112</v>
      </c>
      <c r="AQ91" s="111">
        <f t="shared" ref="AQ91:AQ96" si="438">AP91</f>
        <v>817.68192466344112</v>
      </c>
      <c r="AR91" s="110">
        <f>AQ91*(1-$D$3)</f>
        <v>760.44418993700015</v>
      </c>
      <c r="AS91" s="111">
        <f t="shared" si="423"/>
        <v>760.44418993700015</v>
      </c>
      <c r="AT91" s="111">
        <f t="shared" ref="AT91:AT96" si="439">AS91</f>
        <v>760.44418993700015</v>
      </c>
      <c r="AU91" s="110">
        <f>AT91*(1-$D$3)</f>
        <v>707.21309664141006</v>
      </c>
      <c r="AV91" s="111">
        <f t="shared" si="424"/>
        <v>707.21309664141006</v>
      </c>
      <c r="AW91" s="111">
        <f t="shared" ref="AW91:AW96" si="440">AV91</f>
        <v>707.21309664141006</v>
      </c>
      <c r="AX91" s="110">
        <f>AW91*(1-$D$3)</f>
        <v>657.70817987651128</v>
      </c>
      <c r="AY91" s="111">
        <f t="shared" si="425"/>
        <v>657.70817987651128</v>
      </c>
      <c r="AZ91" s="111">
        <f t="shared" ref="AZ91:AZ96" si="441">AY91</f>
        <v>657.70817987651128</v>
      </c>
      <c r="BA91" s="110">
        <f>AZ91*(1-$D$3)</f>
        <v>611.66860728515542</v>
      </c>
      <c r="BB91" s="111">
        <f>BA91</f>
        <v>611.66860728515542</v>
      </c>
      <c r="BC91" s="111">
        <f t="shared" ref="BC91:BC93" si="442">BB91</f>
        <v>611.66860728515542</v>
      </c>
      <c r="BD91" s="110">
        <f>BC91*(1-$D$3)</f>
        <v>568.85180477519452</v>
      </c>
      <c r="BE91" s="111">
        <f>BD91</f>
        <v>568.85180477519452</v>
      </c>
      <c r="BF91" s="111">
        <f t="shared" ref="BF91:BF93" si="443">BE91</f>
        <v>568.85180477519452</v>
      </c>
      <c r="BG91" s="110">
        <f>BF91*(1-$D$3)</f>
        <v>529.03217844093092</v>
      </c>
      <c r="BH91" s="111">
        <f>BG91</f>
        <v>529.03217844093092</v>
      </c>
      <c r="BI91" s="111">
        <f t="shared" ref="BI91:BI93" si="444">BH91</f>
        <v>529.03217844093092</v>
      </c>
      <c r="BJ91" s="110">
        <f>BI91*(1-$D$3)</f>
        <v>491.99992595006574</v>
      </c>
      <c r="BK91" s="111">
        <f>BJ91</f>
        <v>491.99992595006574</v>
      </c>
      <c r="BL91" s="111">
        <f t="shared" ref="BL91:BL93" si="445">BK91</f>
        <v>491.99992595006574</v>
      </c>
    </row>
    <row r="92" spans="3:65" hidden="1" outlineLevel="1" x14ac:dyDescent="0.25">
      <c r="C92">
        <f t="shared" si="417"/>
        <v>26</v>
      </c>
      <c r="AA92" s="110"/>
      <c r="AB92" s="110"/>
      <c r="AC92" s="110">
        <f>AB89*1</f>
        <v>1027.4967501038263</v>
      </c>
      <c r="AD92" s="112">
        <f t="shared" si="418"/>
        <v>1027.4967501038263</v>
      </c>
      <c r="AE92" s="112">
        <f t="shared" si="434"/>
        <v>1027.4967501038263</v>
      </c>
      <c r="AF92" s="110">
        <f>AE92*(1-$D$3)</f>
        <v>955.57197759655844</v>
      </c>
      <c r="AG92" s="112">
        <f t="shared" si="419"/>
        <v>955.57197759655844</v>
      </c>
      <c r="AH92" s="112">
        <f t="shared" si="435"/>
        <v>955.57197759655844</v>
      </c>
      <c r="AI92" s="110">
        <f>AH92*(1-$D$3)</f>
        <v>888.68193916479925</v>
      </c>
      <c r="AJ92" s="112">
        <f t="shared" si="420"/>
        <v>888.68193916479925</v>
      </c>
      <c r="AK92" s="112">
        <f t="shared" si="436"/>
        <v>888.68193916479925</v>
      </c>
      <c r="AL92" s="110">
        <f>AK92*(1-$D$3)</f>
        <v>826.47420342326325</v>
      </c>
      <c r="AM92" s="112">
        <f t="shared" si="421"/>
        <v>826.47420342326325</v>
      </c>
      <c r="AN92" s="112">
        <f t="shared" si="437"/>
        <v>826.47420342326325</v>
      </c>
      <c r="AO92" s="110">
        <f>AN92*(1-$D$3)</f>
        <v>768.62100918363478</v>
      </c>
      <c r="AP92" s="112">
        <f t="shared" si="422"/>
        <v>768.62100918363478</v>
      </c>
      <c r="AQ92" s="112">
        <f t="shared" si="438"/>
        <v>768.62100918363478</v>
      </c>
      <c r="AR92" s="110">
        <f>AQ92*(1-$D$3)</f>
        <v>714.81753854078033</v>
      </c>
      <c r="AS92" s="112">
        <f t="shared" si="423"/>
        <v>714.81753854078033</v>
      </c>
      <c r="AT92" s="112">
        <f t="shared" si="439"/>
        <v>714.81753854078033</v>
      </c>
      <c r="AU92" s="110">
        <f>AT92*(1-$D$3)</f>
        <v>664.7803108429257</v>
      </c>
      <c r="AV92" s="112">
        <f t="shared" si="424"/>
        <v>664.7803108429257</v>
      </c>
      <c r="AW92" s="112">
        <f t="shared" si="440"/>
        <v>664.7803108429257</v>
      </c>
      <c r="AX92" s="110">
        <f>AW92*(1-$D$3)</f>
        <v>618.24568908392087</v>
      </c>
      <c r="AY92" s="112">
        <f t="shared" si="425"/>
        <v>618.24568908392087</v>
      </c>
      <c r="AZ92" s="112">
        <f t="shared" si="441"/>
        <v>618.24568908392087</v>
      </c>
      <c r="BA92" s="110">
        <f>AZ92*(1-$D$3)</f>
        <v>574.96849084804637</v>
      </c>
      <c r="BB92" s="112">
        <f t="shared" ref="BB92:BB93" si="446">BA92</f>
        <v>574.96849084804637</v>
      </c>
      <c r="BC92" s="112">
        <f t="shared" si="442"/>
        <v>574.96849084804637</v>
      </c>
      <c r="BD92" s="110">
        <f>BC92*(1-$D$3)</f>
        <v>534.72069648868307</v>
      </c>
      <c r="BE92" s="112">
        <f t="shared" ref="BE92:BE93" si="447">BD92</f>
        <v>534.72069648868307</v>
      </c>
      <c r="BF92" s="112">
        <f t="shared" si="443"/>
        <v>534.72069648868307</v>
      </c>
      <c r="BG92" s="110">
        <f>BF92*(1-$D$3)</f>
        <v>497.2902477344752</v>
      </c>
      <c r="BH92" s="112">
        <f t="shared" ref="BH92:BH93" si="448">BG92</f>
        <v>497.2902477344752</v>
      </c>
      <c r="BI92" s="112">
        <f t="shared" si="444"/>
        <v>497.2902477344752</v>
      </c>
      <c r="BJ92" s="110">
        <f>BI92*(1-$D$3)</f>
        <v>462.47993039306192</v>
      </c>
      <c r="BK92" s="112">
        <f t="shared" ref="BK92:BK93" si="449">BJ92</f>
        <v>462.47993039306192</v>
      </c>
      <c r="BL92" s="112">
        <f t="shared" si="445"/>
        <v>462.47993039306192</v>
      </c>
    </row>
    <row r="93" spans="3:65" hidden="1" outlineLevel="1" x14ac:dyDescent="0.25">
      <c r="C93">
        <f t="shared" si="417"/>
        <v>26</v>
      </c>
      <c r="AA93" s="110"/>
      <c r="AB93" s="110"/>
      <c r="AC93" s="110">
        <f>AB90*1</f>
        <v>65.584898942797395</v>
      </c>
      <c r="AD93" s="113">
        <f t="shared" si="418"/>
        <v>65.584898942797395</v>
      </c>
      <c r="AE93" s="113">
        <f t="shared" si="434"/>
        <v>65.584898942797395</v>
      </c>
      <c r="AF93" s="110">
        <f>AE93*(1-$D$3)</f>
        <v>60.993956016801576</v>
      </c>
      <c r="AG93" s="113">
        <f t="shared" si="419"/>
        <v>60.993956016801576</v>
      </c>
      <c r="AH93" s="113">
        <f t="shared" si="435"/>
        <v>60.993956016801576</v>
      </c>
      <c r="AI93" s="110">
        <f>AH93*(1-$D$3)</f>
        <v>56.724379095625459</v>
      </c>
      <c r="AJ93" s="113">
        <f t="shared" si="420"/>
        <v>56.724379095625459</v>
      </c>
      <c r="AK93" s="113">
        <f t="shared" si="436"/>
        <v>56.724379095625459</v>
      </c>
      <c r="AL93" s="110">
        <f>AK93*(1-$D$3)</f>
        <v>52.753672558931676</v>
      </c>
      <c r="AM93" s="113">
        <f t="shared" si="421"/>
        <v>52.753672558931676</v>
      </c>
      <c r="AN93" s="113">
        <f t="shared" si="437"/>
        <v>52.753672558931676</v>
      </c>
      <c r="AO93" s="110">
        <f>AN93*(1-$D$3)</f>
        <v>49.060915479806454</v>
      </c>
      <c r="AP93" s="113">
        <f t="shared" si="422"/>
        <v>49.060915479806454</v>
      </c>
      <c r="AQ93" s="113">
        <f t="shared" si="438"/>
        <v>49.060915479806454</v>
      </c>
      <c r="AR93" s="110">
        <f>AQ93*(1-$D$3)</f>
        <v>45.626651396219998</v>
      </c>
      <c r="AS93" s="113">
        <f t="shared" si="423"/>
        <v>45.626651396219998</v>
      </c>
      <c r="AT93" s="113">
        <f t="shared" si="439"/>
        <v>45.626651396219998</v>
      </c>
      <c r="AU93" s="110">
        <f>AT93*(1-$D$3)</f>
        <v>42.432785798484595</v>
      </c>
      <c r="AV93" s="113">
        <f t="shared" si="424"/>
        <v>42.432785798484595</v>
      </c>
      <c r="AW93" s="113">
        <f t="shared" si="440"/>
        <v>42.432785798484595</v>
      </c>
      <c r="AX93" s="110">
        <f>AW93*(1-$D$3)</f>
        <v>39.462490792590671</v>
      </c>
      <c r="AY93" s="113">
        <f t="shared" si="425"/>
        <v>39.462490792590671</v>
      </c>
      <c r="AZ93" s="113">
        <f t="shared" si="441"/>
        <v>39.462490792590671</v>
      </c>
      <c r="BA93" s="110">
        <f>AZ93*(1-$D$3)</f>
        <v>36.700116437109322</v>
      </c>
      <c r="BB93" s="113">
        <f t="shared" si="446"/>
        <v>36.700116437109322</v>
      </c>
      <c r="BC93" s="113">
        <f t="shared" si="442"/>
        <v>36.700116437109322</v>
      </c>
      <c r="BD93" s="110">
        <f>BC93*(1-$D$3)</f>
        <v>34.131108286511669</v>
      </c>
      <c r="BE93" s="113">
        <f t="shared" si="447"/>
        <v>34.131108286511669</v>
      </c>
      <c r="BF93" s="113">
        <f t="shared" si="443"/>
        <v>34.131108286511669</v>
      </c>
      <c r="BG93" s="110">
        <f>BF93*(1-$D$3)</f>
        <v>31.74193070645585</v>
      </c>
      <c r="BH93" s="113">
        <f t="shared" si="448"/>
        <v>31.74193070645585</v>
      </c>
      <c r="BI93" s="113">
        <f t="shared" si="444"/>
        <v>31.74193070645585</v>
      </c>
      <c r="BJ93" s="110">
        <f>BI93*(1-$D$3)</f>
        <v>29.519995557003938</v>
      </c>
      <c r="BK93" s="113">
        <f t="shared" si="449"/>
        <v>29.519995557003938</v>
      </c>
      <c r="BL93" s="113">
        <f t="shared" si="445"/>
        <v>29.519995557003938</v>
      </c>
    </row>
    <row r="94" spans="3:65" hidden="1" outlineLevel="1" x14ac:dyDescent="0.25">
      <c r="C94">
        <f t="shared" si="417"/>
        <v>27</v>
      </c>
      <c r="AA94" s="110"/>
      <c r="AB94" s="110"/>
      <c r="AC94" s="110"/>
      <c r="AD94" s="110">
        <f>AC91*1</f>
        <v>1093.0816490466236</v>
      </c>
      <c r="AE94" s="111">
        <f t="shared" si="434"/>
        <v>1093.0816490466236</v>
      </c>
      <c r="AF94" s="111">
        <f t="shared" ref="AF94:AF99" si="450">AE94</f>
        <v>1093.0816490466236</v>
      </c>
      <c r="AG94" s="110">
        <f>AF94*(1-$D$3)</f>
        <v>1016.5659336133599</v>
      </c>
      <c r="AH94" s="111">
        <f t="shared" si="435"/>
        <v>1016.5659336133599</v>
      </c>
      <c r="AI94" s="111">
        <f t="shared" ref="AI94:AI99" si="451">AH94</f>
        <v>1016.5659336133599</v>
      </c>
      <c r="AJ94" s="110">
        <f>AI94*(1-$D$3)</f>
        <v>945.40631826042465</v>
      </c>
      <c r="AK94" s="111">
        <f t="shared" si="436"/>
        <v>945.40631826042465</v>
      </c>
      <c r="AL94" s="111">
        <f t="shared" ref="AL94:AL99" si="452">AK94</f>
        <v>945.40631826042465</v>
      </c>
      <c r="AM94" s="110">
        <f>AL94*(1-$D$3)</f>
        <v>879.22787598219486</v>
      </c>
      <c r="AN94" s="111">
        <f t="shared" si="437"/>
        <v>879.22787598219486</v>
      </c>
      <c r="AO94" s="111">
        <f t="shared" ref="AO94:AO99" si="453">AN94</f>
        <v>879.22787598219486</v>
      </c>
      <c r="AP94" s="110">
        <f>AO94*(1-$D$3)</f>
        <v>817.68192466344112</v>
      </c>
      <c r="AQ94" s="111">
        <f t="shared" si="438"/>
        <v>817.68192466344112</v>
      </c>
      <c r="AR94" s="111">
        <f t="shared" ref="AR94:AR99" si="454">AQ94</f>
        <v>817.68192466344112</v>
      </c>
      <c r="AS94" s="110">
        <f>AR94*(1-$D$3)</f>
        <v>760.44418993700015</v>
      </c>
      <c r="AT94" s="111">
        <f t="shared" si="439"/>
        <v>760.44418993700015</v>
      </c>
      <c r="AU94" s="111">
        <f t="shared" ref="AU94:AU99" si="455">AT94</f>
        <v>760.44418993700015</v>
      </c>
      <c r="AV94" s="110">
        <f>AU94*(1-$D$3)</f>
        <v>707.21309664141006</v>
      </c>
      <c r="AW94" s="111">
        <f t="shared" si="440"/>
        <v>707.21309664141006</v>
      </c>
      <c r="AX94" s="111">
        <f t="shared" ref="AX94:AX99" si="456">AW94</f>
        <v>707.21309664141006</v>
      </c>
      <c r="AY94" s="110">
        <f>AX94*(1-$D$3)</f>
        <v>657.70817987651128</v>
      </c>
      <c r="AZ94" s="111">
        <f t="shared" si="441"/>
        <v>657.70817987651128</v>
      </c>
      <c r="BA94" s="111">
        <f t="shared" ref="BA94:BA99" si="457">AZ94</f>
        <v>657.70817987651128</v>
      </c>
      <c r="BB94" s="110">
        <f>BA94*(1-$D$3)</f>
        <v>611.66860728515542</v>
      </c>
      <c r="BC94" s="111">
        <f>BB94</f>
        <v>611.66860728515542</v>
      </c>
      <c r="BD94" s="111">
        <f t="shared" ref="BD94:BD96" si="458">BC94</f>
        <v>611.66860728515542</v>
      </c>
      <c r="BE94" s="110">
        <f>BD94*(1-$D$3)</f>
        <v>568.85180477519452</v>
      </c>
      <c r="BF94" s="111">
        <f>BE94</f>
        <v>568.85180477519452</v>
      </c>
      <c r="BG94" s="111">
        <f t="shared" ref="BG94:BG96" si="459">BF94</f>
        <v>568.85180477519452</v>
      </c>
      <c r="BH94" s="110">
        <f>BG94*(1-$D$3)</f>
        <v>529.03217844093092</v>
      </c>
      <c r="BI94" s="111">
        <f>BH94</f>
        <v>529.03217844093092</v>
      </c>
      <c r="BJ94" s="111">
        <f t="shared" ref="BJ94:BJ96" si="460">BI94</f>
        <v>529.03217844093092</v>
      </c>
      <c r="BK94" s="110">
        <f>BJ94*(1-$D$3)</f>
        <v>491.99992595006574</v>
      </c>
      <c r="BL94" s="111">
        <f>BK94</f>
        <v>491.99992595006574</v>
      </c>
      <c r="BM94" s="111">
        <f t="shared" ref="BM94:BM96" si="461">BL94</f>
        <v>491.99992595006574</v>
      </c>
    </row>
    <row r="95" spans="3:65" hidden="1" outlineLevel="1" x14ac:dyDescent="0.25">
      <c r="C95">
        <f t="shared" si="417"/>
        <v>27</v>
      </c>
      <c r="AA95" s="110"/>
      <c r="AB95" s="110"/>
      <c r="AC95" s="110"/>
      <c r="AD95" s="110">
        <f>AC92*1</f>
        <v>1027.4967501038263</v>
      </c>
      <c r="AE95" s="112">
        <f t="shared" si="434"/>
        <v>1027.4967501038263</v>
      </c>
      <c r="AF95" s="112">
        <f t="shared" si="450"/>
        <v>1027.4967501038263</v>
      </c>
      <c r="AG95" s="110">
        <f>AF95*(1-$D$3)</f>
        <v>955.57197759655844</v>
      </c>
      <c r="AH95" s="112">
        <f t="shared" si="435"/>
        <v>955.57197759655844</v>
      </c>
      <c r="AI95" s="112">
        <f t="shared" si="451"/>
        <v>955.57197759655844</v>
      </c>
      <c r="AJ95" s="110">
        <f>AI95*(1-$D$3)</f>
        <v>888.68193916479925</v>
      </c>
      <c r="AK95" s="112">
        <f t="shared" si="436"/>
        <v>888.68193916479925</v>
      </c>
      <c r="AL95" s="112">
        <f t="shared" si="452"/>
        <v>888.68193916479925</v>
      </c>
      <c r="AM95" s="110">
        <f>AL95*(1-$D$3)</f>
        <v>826.47420342326325</v>
      </c>
      <c r="AN95" s="112">
        <f t="shared" si="437"/>
        <v>826.47420342326325</v>
      </c>
      <c r="AO95" s="112">
        <f t="shared" si="453"/>
        <v>826.47420342326325</v>
      </c>
      <c r="AP95" s="110">
        <f>AO95*(1-$D$3)</f>
        <v>768.62100918363478</v>
      </c>
      <c r="AQ95" s="112">
        <f t="shared" si="438"/>
        <v>768.62100918363478</v>
      </c>
      <c r="AR95" s="112">
        <f t="shared" si="454"/>
        <v>768.62100918363478</v>
      </c>
      <c r="AS95" s="110">
        <f>AR95*(1-$D$3)</f>
        <v>714.81753854078033</v>
      </c>
      <c r="AT95" s="112">
        <f t="shared" si="439"/>
        <v>714.81753854078033</v>
      </c>
      <c r="AU95" s="112">
        <f t="shared" si="455"/>
        <v>714.81753854078033</v>
      </c>
      <c r="AV95" s="110">
        <f>AU95*(1-$D$3)</f>
        <v>664.7803108429257</v>
      </c>
      <c r="AW95" s="112">
        <f t="shared" si="440"/>
        <v>664.7803108429257</v>
      </c>
      <c r="AX95" s="112">
        <f t="shared" si="456"/>
        <v>664.7803108429257</v>
      </c>
      <c r="AY95" s="110">
        <f>AX95*(1-$D$3)</f>
        <v>618.24568908392087</v>
      </c>
      <c r="AZ95" s="112">
        <f t="shared" si="441"/>
        <v>618.24568908392087</v>
      </c>
      <c r="BA95" s="112">
        <f t="shared" si="457"/>
        <v>618.24568908392087</v>
      </c>
      <c r="BB95" s="110">
        <f>BA95*(1-$D$3)</f>
        <v>574.96849084804637</v>
      </c>
      <c r="BC95" s="112">
        <f t="shared" ref="BC95:BC96" si="462">BB95</f>
        <v>574.96849084804637</v>
      </c>
      <c r="BD95" s="112">
        <f t="shared" si="458"/>
        <v>574.96849084804637</v>
      </c>
      <c r="BE95" s="110">
        <f>BD95*(1-$D$3)</f>
        <v>534.72069648868307</v>
      </c>
      <c r="BF95" s="112">
        <f t="shared" ref="BF95:BF96" si="463">BE95</f>
        <v>534.72069648868307</v>
      </c>
      <c r="BG95" s="112">
        <f t="shared" si="459"/>
        <v>534.72069648868307</v>
      </c>
      <c r="BH95" s="110">
        <f>BG95*(1-$D$3)</f>
        <v>497.2902477344752</v>
      </c>
      <c r="BI95" s="112">
        <f t="shared" ref="BI95:BI96" si="464">BH95</f>
        <v>497.2902477344752</v>
      </c>
      <c r="BJ95" s="112">
        <f t="shared" si="460"/>
        <v>497.2902477344752</v>
      </c>
      <c r="BK95" s="110">
        <f>BJ95*(1-$D$3)</f>
        <v>462.47993039306192</v>
      </c>
      <c r="BL95" s="112">
        <f t="shared" ref="BL95:BL96" si="465">BK95</f>
        <v>462.47993039306192</v>
      </c>
      <c r="BM95" s="112">
        <f t="shared" si="461"/>
        <v>462.47993039306192</v>
      </c>
    </row>
    <row r="96" spans="3:65" hidden="1" outlineLevel="1" x14ac:dyDescent="0.25">
      <c r="C96">
        <f t="shared" si="417"/>
        <v>27</v>
      </c>
      <c r="AA96" s="110"/>
      <c r="AB96" s="110"/>
      <c r="AC96" s="110"/>
      <c r="AD96" s="110">
        <f>AC93*1</f>
        <v>65.584898942797395</v>
      </c>
      <c r="AE96" s="113">
        <f t="shared" si="434"/>
        <v>65.584898942797395</v>
      </c>
      <c r="AF96" s="113">
        <f t="shared" si="450"/>
        <v>65.584898942797395</v>
      </c>
      <c r="AG96" s="110">
        <f>AF96*(1-$D$3)</f>
        <v>60.993956016801576</v>
      </c>
      <c r="AH96" s="113">
        <f t="shared" si="435"/>
        <v>60.993956016801576</v>
      </c>
      <c r="AI96" s="113">
        <f t="shared" si="451"/>
        <v>60.993956016801576</v>
      </c>
      <c r="AJ96" s="110">
        <f>AI96*(1-$D$3)</f>
        <v>56.724379095625459</v>
      </c>
      <c r="AK96" s="113">
        <f t="shared" si="436"/>
        <v>56.724379095625459</v>
      </c>
      <c r="AL96" s="113">
        <f t="shared" si="452"/>
        <v>56.724379095625459</v>
      </c>
      <c r="AM96" s="110">
        <f>AL96*(1-$D$3)</f>
        <v>52.753672558931676</v>
      </c>
      <c r="AN96" s="113">
        <f t="shared" si="437"/>
        <v>52.753672558931676</v>
      </c>
      <c r="AO96" s="113">
        <f t="shared" si="453"/>
        <v>52.753672558931676</v>
      </c>
      <c r="AP96" s="110">
        <f>AO96*(1-$D$3)</f>
        <v>49.060915479806454</v>
      </c>
      <c r="AQ96" s="113">
        <f t="shared" si="438"/>
        <v>49.060915479806454</v>
      </c>
      <c r="AR96" s="113">
        <f t="shared" si="454"/>
        <v>49.060915479806454</v>
      </c>
      <c r="AS96" s="110">
        <f>AR96*(1-$D$3)</f>
        <v>45.626651396219998</v>
      </c>
      <c r="AT96" s="113">
        <f t="shared" si="439"/>
        <v>45.626651396219998</v>
      </c>
      <c r="AU96" s="113">
        <f t="shared" si="455"/>
        <v>45.626651396219998</v>
      </c>
      <c r="AV96" s="110">
        <f>AU96*(1-$D$3)</f>
        <v>42.432785798484595</v>
      </c>
      <c r="AW96" s="113">
        <f t="shared" si="440"/>
        <v>42.432785798484595</v>
      </c>
      <c r="AX96" s="113">
        <f t="shared" si="456"/>
        <v>42.432785798484595</v>
      </c>
      <c r="AY96" s="110">
        <f>AX96*(1-$D$3)</f>
        <v>39.462490792590671</v>
      </c>
      <c r="AZ96" s="113">
        <f t="shared" si="441"/>
        <v>39.462490792590671</v>
      </c>
      <c r="BA96" s="113">
        <f t="shared" si="457"/>
        <v>39.462490792590671</v>
      </c>
      <c r="BB96" s="110">
        <f>BA96*(1-$D$3)</f>
        <v>36.700116437109322</v>
      </c>
      <c r="BC96" s="113">
        <f t="shared" si="462"/>
        <v>36.700116437109322</v>
      </c>
      <c r="BD96" s="113">
        <f t="shared" si="458"/>
        <v>36.700116437109322</v>
      </c>
      <c r="BE96" s="110">
        <f>BD96*(1-$D$3)</f>
        <v>34.131108286511669</v>
      </c>
      <c r="BF96" s="113">
        <f t="shared" si="463"/>
        <v>34.131108286511669</v>
      </c>
      <c r="BG96" s="113">
        <f t="shared" si="459"/>
        <v>34.131108286511669</v>
      </c>
      <c r="BH96" s="110">
        <f>BG96*(1-$D$3)</f>
        <v>31.74193070645585</v>
      </c>
      <c r="BI96" s="113">
        <f t="shared" si="464"/>
        <v>31.74193070645585</v>
      </c>
      <c r="BJ96" s="113">
        <f t="shared" si="460"/>
        <v>31.74193070645585</v>
      </c>
      <c r="BK96" s="110">
        <f>BJ96*(1-$D$3)</f>
        <v>29.519995557003938</v>
      </c>
      <c r="BL96" s="113">
        <f t="shared" si="465"/>
        <v>29.519995557003938</v>
      </c>
      <c r="BM96" s="113">
        <f t="shared" si="461"/>
        <v>29.519995557003938</v>
      </c>
    </row>
    <row r="97" spans="3:71" hidden="1" outlineLevel="1" x14ac:dyDescent="0.25">
      <c r="C97">
        <f t="shared" si="417"/>
        <v>28</v>
      </c>
      <c r="AA97" s="110"/>
      <c r="AB97" s="110"/>
      <c r="AC97" s="110"/>
      <c r="AD97" s="110"/>
      <c r="AE97" s="110">
        <f>AD94*1</f>
        <v>1093.0816490466236</v>
      </c>
      <c r="AF97" s="111">
        <f t="shared" si="450"/>
        <v>1093.0816490466236</v>
      </c>
      <c r="AG97" s="111">
        <f t="shared" ref="AG97:AG102" si="466">AF97</f>
        <v>1093.0816490466236</v>
      </c>
      <c r="AH97" s="110">
        <f>AG97*(1-$D$3)</f>
        <v>1016.5659336133599</v>
      </c>
      <c r="AI97" s="111">
        <f t="shared" si="451"/>
        <v>1016.5659336133599</v>
      </c>
      <c r="AJ97" s="111">
        <f t="shared" ref="AJ97:AJ102" si="467">AI97</f>
        <v>1016.5659336133599</v>
      </c>
      <c r="AK97" s="110">
        <f>AJ97*(1-$D$3)</f>
        <v>945.40631826042465</v>
      </c>
      <c r="AL97" s="111">
        <f t="shared" si="452"/>
        <v>945.40631826042465</v>
      </c>
      <c r="AM97" s="111">
        <f t="shared" ref="AM97:AM102" si="468">AL97</f>
        <v>945.40631826042465</v>
      </c>
      <c r="AN97" s="110">
        <f>AM97*(1-$D$3)</f>
        <v>879.22787598219486</v>
      </c>
      <c r="AO97" s="111">
        <f t="shared" si="453"/>
        <v>879.22787598219486</v>
      </c>
      <c r="AP97" s="111">
        <f t="shared" ref="AP97:AP102" si="469">AO97</f>
        <v>879.22787598219486</v>
      </c>
      <c r="AQ97" s="110">
        <f>AP97*(1-$D$3)</f>
        <v>817.68192466344112</v>
      </c>
      <c r="AR97" s="111">
        <f t="shared" si="454"/>
        <v>817.68192466344112</v>
      </c>
      <c r="AS97" s="111">
        <f t="shared" ref="AS97:AS102" si="470">AR97</f>
        <v>817.68192466344112</v>
      </c>
      <c r="AT97" s="110">
        <f>AS97*(1-$D$3)</f>
        <v>760.44418993700015</v>
      </c>
      <c r="AU97" s="111">
        <f t="shared" si="455"/>
        <v>760.44418993700015</v>
      </c>
      <c r="AV97" s="111">
        <f t="shared" ref="AV97:AV102" si="471">AU97</f>
        <v>760.44418993700015</v>
      </c>
      <c r="AW97" s="110">
        <f>AV97*(1-$D$3)</f>
        <v>707.21309664141006</v>
      </c>
      <c r="AX97" s="111">
        <f t="shared" si="456"/>
        <v>707.21309664141006</v>
      </c>
      <c r="AY97" s="111">
        <f t="shared" ref="AY97:AY102" si="472">AX97</f>
        <v>707.21309664141006</v>
      </c>
      <c r="AZ97" s="110">
        <f>AY97*(1-$D$3)</f>
        <v>657.70817987651128</v>
      </c>
      <c r="BA97" s="111">
        <f t="shared" si="457"/>
        <v>657.70817987651128</v>
      </c>
      <c r="BB97" s="111">
        <f t="shared" ref="BB97:BB102" si="473">BA97</f>
        <v>657.70817987651128</v>
      </c>
      <c r="BC97" s="110">
        <f>BB97*(1-$D$3)</f>
        <v>611.66860728515542</v>
      </c>
      <c r="BD97" s="111">
        <f>BC97</f>
        <v>611.66860728515542</v>
      </c>
      <c r="BE97" s="111">
        <f t="shared" ref="BE97:BE99" si="474">BD97</f>
        <v>611.66860728515542</v>
      </c>
      <c r="BF97" s="110">
        <f>BE97*(1-$D$3)</f>
        <v>568.85180477519452</v>
      </c>
      <c r="BG97" s="111">
        <f>BF97</f>
        <v>568.85180477519452</v>
      </c>
      <c r="BH97" s="111">
        <f t="shared" ref="BH97:BH99" si="475">BG97</f>
        <v>568.85180477519452</v>
      </c>
      <c r="BI97" s="110">
        <f>BH97*(1-$D$3)</f>
        <v>529.03217844093092</v>
      </c>
      <c r="BJ97" s="111">
        <f>BI97</f>
        <v>529.03217844093092</v>
      </c>
      <c r="BK97" s="111">
        <f t="shared" ref="BK97:BK99" si="476">BJ97</f>
        <v>529.03217844093092</v>
      </c>
      <c r="BL97" s="110">
        <f>BK97*(1-$D$3)</f>
        <v>491.99992595006574</v>
      </c>
      <c r="BM97" s="111">
        <f>BL97</f>
        <v>491.99992595006574</v>
      </c>
      <c r="BN97" s="111">
        <f t="shared" ref="BN97:BN99" si="477">BM97</f>
        <v>491.99992595006574</v>
      </c>
    </row>
    <row r="98" spans="3:71" hidden="1" outlineLevel="1" x14ac:dyDescent="0.25">
      <c r="C98">
        <f t="shared" si="417"/>
        <v>28</v>
      </c>
      <c r="AA98" s="110"/>
      <c r="AB98" s="110"/>
      <c r="AC98" s="110"/>
      <c r="AD98" s="110"/>
      <c r="AE98" s="110">
        <f>AD95*1</f>
        <v>1027.4967501038263</v>
      </c>
      <c r="AF98" s="112">
        <f t="shared" si="450"/>
        <v>1027.4967501038263</v>
      </c>
      <c r="AG98" s="112">
        <f t="shared" si="466"/>
        <v>1027.4967501038263</v>
      </c>
      <c r="AH98" s="110">
        <f>AG98*(1-$D$3)</f>
        <v>955.57197759655844</v>
      </c>
      <c r="AI98" s="112">
        <f t="shared" si="451"/>
        <v>955.57197759655844</v>
      </c>
      <c r="AJ98" s="112">
        <f t="shared" si="467"/>
        <v>955.57197759655844</v>
      </c>
      <c r="AK98" s="110">
        <f>AJ98*(1-$D$3)</f>
        <v>888.68193916479925</v>
      </c>
      <c r="AL98" s="112">
        <f t="shared" si="452"/>
        <v>888.68193916479925</v>
      </c>
      <c r="AM98" s="112">
        <f t="shared" si="468"/>
        <v>888.68193916479925</v>
      </c>
      <c r="AN98" s="110">
        <f>AM98*(1-$D$3)</f>
        <v>826.47420342326325</v>
      </c>
      <c r="AO98" s="112">
        <f t="shared" si="453"/>
        <v>826.47420342326325</v>
      </c>
      <c r="AP98" s="112">
        <f t="shared" si="469"/>
        <v>826.47420342326325</v>
      </c>
      <c r="AQ98" s="110">
        <f>AP98*(1-$D$3)</f>
        <v>768.62100918363478</v>
      </c>
      <c r="AR98" s="112">
        <f t="shared" si="454"/>
        <v>768.62100918363478</v>
      </c>
      <c r="AS98" s="112">
        <f t="shared" si="470"/>
        <v>768.62100918363478</v>
      </c>
      <c r="AT98" s="110">
        <f>AS98*(1-$D$3)</f>
        <v>714.81753854078033</v>
      </c>
      <c r="AU98" s="112">
        <f t="shared" si="455"/>
        <v>714.81753854078033</v>
      </c>
      <c r="AV98" s="112">
        <f t="shared" si="471"/>
        <v>714.81753854078033</v>
      </c>
      <c r="AW98" s="110">
        <f>AV98*(1-$D$3)</f>
        <v>664.7803108429257</v>
      </c>
      <c r="AX98" s="112">
        <f t="shared" si="456"/>
        <v>664.7803108429257</v>
      </c>
      <c r="AY98" s="112">
        <f t="shared" si="472"/>
        <v>664.7803108429257</v>
      </c>
      <c r="AZ98" s="110">
        <f>AY98*(1-$D$3)</f>
        <v>618.24568908392087</v>
      </c>
      <c r="BA98" s="112">
        <f t="shared" si="457"/>
        <v>618.24568908392087</v>
      </c>
      <c r="BB98" s="112">
        <f t="shared" si="473"/>
        <v>618.24568908392087</v>
      </c>
      <c r="BC98" s="110">
        <f>BB98*(1-$D$3)</f>
        <v>574.96849084804637</v>
      </c>
      <c r="BD98" s="112">
        <f t="shared" ref="BD98:BD99" si="478">BC98</f>
        <v>574.96849084804637</v>
      </c>
      <c r="BE98" s="112">
        <f t="shared" si="474"/>
        <v>574.96849084804637</v>
      </c>
      <c r="BF98" s="110">
        <f>BE98*(1-$D$3)</f>
        <v>534.72069648868307</v>
      </c>
      <c r="BG98" s="112">
        <f t="shared" ref="BG98:BG99" si="479">BF98</f>
        <v>534.72069648868307</v>
      </c>
      <c r="BH98" s="112">
        <f t="shared" si="475"/>
        <v>534.72069648868307</v>
      </c>
      <c r="BI98" s="110">
        <f>BH98*(1-$D$3)</f>
        <v>497.2902477344752</v>
      </c>
      <c r="BJ98" s="112">
        <f t="shared" ref="BJ98:BJ99" si="480">BI98</f>
        <v>497.2902477344752</v>
      </c>
      <c r="BK98" s="112">
        <f t="shared" si="476"/>
        <v>497.2902477344752</v>
      </c>
      <c r="BL98" s="110">
        <f>BK98*(1-$D$3)</f>
        <v>462.47993039306192</v>
      </c>
      <c r="BM98" s="112">
        <f t="shared" ref="BM98:BM99" si="481">BL98</f>
        <v>462.47993039306192</v>
      </c>
      <c r="BN98" s="112">
        <f t="shared" si="477"/>
        <v>462.47993039306192</v>
      </c>
    </row>
    <row r="99" spans="3:71" hidden="1" outlineLevel="1" x14ac:dyDescent="0.25">
      <c r="C99">
        <f t="shared" si="417"/>
        <v>28</v>
      </c>
      <c r="AA99" s="110"/>
      <c r="AB99" s="110"/>
      <c r="AC99" s="110"/>
      <c r="AD99" s="110"/>
      <c r="AE99" s="110">
        <f>AD96*1</f>
        <v>65.584898942797395</v>
      </c>
      <c r="AF99" s="113">
        <f t="shared" si="450"/>
        <v>65.584898942797395</v>
      </c>
      <c r="AG99" s="113">
        <f t="shared" si="466"/>
        <v>65.584898942797395</v>
      </c>
      <c r="AH99" s="110">
        <f>AG99*(1-$D$3)</f>
        <v>60.993956016801576</v>
      </c>
      <c r="AI99" s="113">
        <f t="shared" si="451"/>
        <v>60.993956016801576</v>
      </c>
      <c r="AJ99" s="113">
        <f t="shared" si="467"/>
        <v>60.993956016801576</v>
      </c>
      <c r="AK99" s="110">
        <f>AJ99*(1-$D$3)</f>
        <v>56.724379095625459</v>
      </c>
      <c r="AL99" s="113">
        <f t="shared" si="452"/>
        <v>56.724379095625459</v>
      </c>
      <c r="AM99" s="113">
        <f t="shared" si="468"/>
        <v>56.724379095625459</v>
      </c>
      <c r="AN99" s="110">
        <f>AM99*(1-$D$3)</f>
        <v>52.753672558931676</v>
      </c>
      <c r="AO99" s="113">
        <f t="shared" si="453"/>
        <v>52.753672558931676</v>
      </c>
      <c r="AP99" s="113">
        <f t="shared" si="469"/>
        <v>52.753672558931676</v>
      </c>
      <c r="AQ99" s="110">
        <f>AP99*(1-$D$3)</f>
        <v>49.060915479806454</v>
      </c>
      <c r="AR99" s="113">
        <f t="shared" si="454"/>
        <v>49.060915479806454</v>
      </c>
      <c r="AS99" s="113">
        <f t="shared" si="470"/>
        <v>49.060915479806454</v>
      </c>
      <c r="AT99" s="110">
        <f>AS99*(1-$D$3)</f>
        <v>45.626651396219998</v>
      </c>
      <c r="AU99" s="113">
        <f t="shared" si="455"/>
        <v>45.626651396219998</v>
      </c>
      <c r="AV99" s="113">
        <f t="shared" si="471"/>
        <v>45.626651396219998</v>
      </c>
      <c r="AW99" s="110">
        <f>AV99*(1-$D$3)</f>
        <v>42.432785798484595</v>
      </c>
      <c r="AX99" s="113">
        <f t="shared" si="456"/>
        <v>42.432785798484595</v>
      </c>
      <c r="AY99" s="113">
        <f t="shared" si="472"/>
        <v>42.432785798484595</v>
      </c>
      <c r="AZ99" s="110">
        <f>AY99*(1-$D$3)</f>
        <v>39.462490792590671</v>
      </c>
      <c r="BA99" s="113">
        <f t="shared" si="457"/>
        <v>39.462490792590671</v>
      </c>
      <c r="BB99" s="113">
        <f t="shared" si="473"/>
        <v>39.462490792590671</v>
      </c>
      <c r="BC99" s="110">
        <f>BB99*(1-$D$3)</f>
        <v>36.700116437109322</v>
      </c>
      <c r="BD99" s="113">
        <f t="shared" si="478"/>
        <v>36.700116437109322</v>
      </c>
      <c r="BE99" s="113">
        <f t="shared" si="474"/>
        <v>36.700116437109322</v>
      </c>
      <c r="BF99" s="110">
        <f>BE99*(1-$D$3)</f>
        <v>34.131108286511669</v>
      </c>
      <c r="BG99" s="113">
        <f t="shared" si="479"/>
        <v>34.131108286511669</v>
      </c>
      <c r="BH99" s="113">
        <f t="shared" si="475"/>
        <v>34.131108286511669</v>
      </c>
      <c r="BI99" s="110">
        <f>BH99*(1-$D$3)</f>
        <v>31.74193070645585</v>
      </c>
      <c r="BJ99" s="113">
        <f t="shared" si="480"/>
        <v>31.74193070645585</v>
      </c>
      <c r="BK99" s="113">
        <f t="shared" si="476"/>
        <v>31.74193070645585</v>
      </c>
      <c r="BL99" s="110">
        <f>BK99*(1-$D$3)</f>
        <v>29.519995557003938</v>
      </c>
      <c r="BM99" s="113">
        <f t="shared" si="481"/>
        <v>29.519995557003938</v>
      </c>
      <c r="BN99" s="113">
        <f t="shared" si="477"/>
        <v>29.519995557003938</v>
      </c>
    </row>
    <row r="100" spans="3:71" hidden="1" outlineLevel="1" x14ac:dyDescent="0.25">
      <c r="C100">
        <f t="shared" si="417"/>
        <v>29</v>
      </c>
      <c r="AA100" s="110"/>
      <c r="AB100" s="110"/>
      <c r="AC100" s="110"/>
      <c r="AD100" s="110"/>
      <c r="AE100" s="110"/>
      <c r="AF100" s="110">
        <f>AE97*1</f>
        <v>1093.0816490466236</v>
      </c>
      <c r="AG100" s="111">
        <f t="shared" si="466"/>
        <v>1093.0816490466236</v>
      </c>
      <c r="AH100" s="111">
        <f t="shared" ref="AH100:AH105" si="482">AG100</f>
        <v>1093.0816490466236</v>
      </c>
      <c r="AI100" s="110">
        <f>AH100*(1-$D$3)</f>
        <v>1016.5659336133599</v>
      </c>
      <c r="AJ100" s="111">
        <f t="shared" si="467"/>
        <v>1016.5659336133599</v>
      </c>
      <c r="AK100" s="111">
        <f t="shared" ref="AK100:AK105" si="483">AJ100</f>
        <v>1016.5659336133599</v>
      </c>
      <c r="AL100" s="110">
        <f>AK100*(1-$D$3)</f>
        <v>945.40631826042465</v>
      </c>
      <c r="AM100" s="111">
        <f t="shared" si="468"/>
        <v>945.40631826042465</v>
      </c>
      <c r="AN100" s="111">
        <f t="shared" ref="AN100:AN105" si="484">AM100</f>
        <v>945.40631826042465</v>
      </c>
      <c r="AO100" s="110">
        <f>AN100*(1-$D$3)</f>
        <v>879.22787598219486</v>
      </c>
      <c r="AP100" s="111">
        <f t="shared" si="469"/>
        <v>879.22787598219486</v>
      </c>
      <c r="AQ100" s="111">
        <f t="shared" ref="AQ100:AQ105" si="485">AP100</f>
        <v>879.22787598219486</v>
      </c>
      <c r="AR100" s="110">
        <f>AQ100*(1-$D$3)</f>
        <v>817.68192466344112</v>
      </c>
      <c r="AS100" s="111">
        <f t="shared" si="470"/>
        <v>817.68192466344112</v>
      </c>
      <c r="AT100" s="111">
        <f t="shared" ref="AT100:AT105" si="486">AS100</f>
        <v>817.68192466344112</v>
      </c>
      <c r="AU100" s="110">
        <f>AT100*(1-$D$3)</f>
        <v>760.44418993700015</v>
      </c>
      <c r="AV100" s="111">
        <f t="shared" si="471"/>
        <v>760.44418993700015</v>
      </c>
      <c r="AW100" s="111">
        <f t="shared" ref="AW100:AW105" si="487">AV100</f>
        <v>760.44418993700015</v>
      </c>
      <c r="AX100" s="110">
        <f>AW100*(1-$D$3)</f>
        <v>707.21309664141006</v>
      </c>
      <c r="AY100" s="111">
        <f t="shared" si="472"/>
        <v>707.21309664141006</v>
      </c>
      <c r="AZ100" s="111">
        <f t="shared" ref="AZ100:AZ105" si="488">AY100</f>
        <v>707.21309664141006</v>
      </c>
      <c r="BA100" s="110">
        <f>AZ100*(1-$D$3)</f>
        <v>657.70817987651128</v>
      </c>
      <c r="BB100" s="111">
        <f t="shared" si="473"/>
        <v>657.70817987651128</v>
      </c>
      <c r="BC100" s="111">
        <f t="shared" ref="BC100:BC105" si="489">BB100</f>
        <v>657.70817987651128</v>
      </c>
      <c r="BD100" s="110">
        <f>BC100*(1-$D$3)</f>
        <v>611.66860728515542</v>
      </c>
      <c r="BE100" s="111">
        <f>BD100</f>
        <v>611.66860728515542</v>
      </c>
      <c r="BF100" s="111">
        <f t="shared" ref="BF100:BF102" si="490">BE100</f>
        <v>611.66860728515542</v>
      </c>
      <c r="BG100" s="110">
        <f>BF100*(1-$D$3)</f>
        <v>568.85180477519452</v>
      </c>
      <c r="BH100" s="111">
        <f>BG100</f>
        <v>568.85180477519452</v>
      </c>
      <c r="BI100" s="111">
        <f t="shared" ref="BI100:BI102" si="491">BH100</f>
        <v>568.85180477519452</v>
      </c>
      <c r="BJ100" s="110">
        <f>BI100*(1-$D$3)</f>
        <v>529.03217844093092</v>
      </c>
      <c r="BK100" s="111">
        <f>BJ100</f>
        <v>529.03217844093092</v>
      </c>
      <c r="BL100" s="111">
        <f t="shared" ref="BL100:BL102" si="492">BK100</f>
        <v>529.03217844093092</v>
      </c>
      <c r="BM100" s="110">
        <f>BL100*(1-$D$3)</f>
        <v>491.99992595006574</v>
      </c>
      <c r="BN100" s="111">
        <f>BM100</f>
        <v>491.99992595006574</v>
      </c>
      <c r="BO100" s="111">
        <f t="shared" ref="BO100:BO102" si="493">BN100</f>
        <v>491.99992595006574</v>
      </c>
    </row>
    <row r="101" spans="3:71" hidden="1" outlineLevel="1" x14ac:dyDescent="0.25">
      <c r="C101">
        <f t="shared" si="417"/>
        <v>29</v>
      </c>
      <c r="AA101" s="110"/>
      <c r="AB101" s="110"/>
      <c r="AC101" s="110"/>
      <c r="AD101" s="110"/>
      <c r="AE101" s="110"/>
      <c r="AF101" s="110">
        <f>AE98*1</f>
        <v>1027.4967501038263</v>
      </c>
      <c r="AG101" s="112">
        <f t="shared" si="466"/>
        <v>1027.4967501038263</v>
      </c>
      <c r="AH101" s="112">
        <f t="shared" si="482"/>
        <v>1027.4967501038263</v>
      </c>
      <c r="AI101" s="110">
        <f>AH101*(1-$D$3)</f>
        <v>955.57197759655844</v>
      </c>
      <c r="AJ101" s="112">
        <f t="shared" si="467"/>
        <v>955.57197759655844</v>
      </c>
      <c r="AK101" s="112">
        <f t="shared" si="483"/>
        <v>955.57197759655844</v>
      </c>
      <c r="AL101" s="110">
        <f>AK101*(1-$D$3)</f>
        <v>888.68193916479925</v>
      </c>
      <c r="AM101" s="112">
        <f t="shared" si="468"/>
        <v>888.68193916479925</v>
      </c>
      <c r="AN101" s="112">
        <f t="shared" si="484"/>
        <v>888.68193916479925</v>
      </c>
      <c r="AO101" s="110">
        <f>AN101*(1-$D$3)</f>
        <v>826.47420342326325</v>
      </c>
      <c r="AP101" s="112">
        <f t="shared" si="469"/>
        <v>826.47420342326325</v>
      </c>
      <c r="AQ101" s="112">
        <f t="shared" si="485"/>
        <v>826.47420342326325</v>
      </c>
      <c r="AR101" s="110">
        <f>AQ101*(1-$D$3)</f>
        <v>768.62100918363478</v>
      </c>
      <c r="AS101" s="112">
        <f t="shared" si="470"/>
        <v>768.62100918363478</v>
      </c>
      <c r="AT101" s="112">
        <f t="shared" si="486"/>
        <v>768.62100918363478</v>
      </c>
      <c r="AU101" s="110">
        <f>AT101*(1-$D$3)</f>
        <v>714.81753854078033</v>
      </c>
      <c r="AV101" s="112">
        <f t="shared" si="471"/>
        <v>714.81753854078033</v>
      </c>
      <c r="AW101" s="112">
        <f t="shared" si="487"/>
        <v>714.81753854078033</v>
      </c>
      <c r="AX101" s="110">
        <f>AW101*(1-$D$3)</f>
        <v>664.7803108429257</v>
      </c>
      <c r="AY101" s="112">
        <f t="shared" si="472"/>
        <v>664.7803108429257</v>
      </c>
      <c r="AZ101" s="112">
        <f t="shared" si="488"/>
        <v>664.7803108429257</v>
      </c>
      <c r="BA101" s="110">
        <f>AZ101*(1-$D$3)</f>
        <v>618.24568908392087</v>
      </c>
      <c r="BB101" s="112">
        <f t="shared" si="473"/>
        <v>618.24568908392087</v>
      </c>
      <c r="BC101" s="112">
        <f t="shared" si="489"/>
        <v>618.24568908392087</v>
      </c>
      <c r="BD101" s="110">
        <f>BC101*(1-$D$3)</f>
        <v>574.96849084804637</v>
      </c>
      <c r="BE101" s="112">
        <f t="shared" ref="BE101:BE102" si="494">BD101</f>
        <v>574.96849084804637</v>
      </c>
      <c r="BF101" s="112">
        <f t="shared" si="490"/>
        <v>574.96849084804637</v>
      </c>
      <c r="BG101" s="110">
        <f>BF101*(1-$D$3)</f>
        <v>534.72069648868307</v>
      </c>
      <c r="BH101" s="112">
        <f t="shared" ref="BH101:BH102" si="495">BG101</f>
        <v>534.72069648868307</v>
      </c>
      <c r="BI101" s="112">
        <f t="shared" si="491"/>
        <v>534.72069648868307</v>
      </c>
      <c r="BJ101" s="110">
        <f>BI101*(1-$D$3)</f>
        <v>497.2902477344752</v>
      </c>
      <c r="BK101" s="112">
        <f t="shared" ref="BK101:BK102" si="496">BJ101</f>
        <v>497.2902477344752</v>
      </c>
      <c r="BL101" s="112">
        <f t="shared" si="492"/>
        <v>497.2902477344752</v>
      </c>
      <c r="BM101" s="110">
        <f>BL101*(1-$D$3)</f>
        <v>462.47993039306192</v>
      </c>
      <c r="BN101" s="112">
        <f t="shared" ref="BN101:BN102" si="497">BM101</f>
        <v>462.47993039306192</v>
      </c>
      <c r="BO101" s="112">
        <f t="shared" si="493"/>
        <v>462.47993039306192</v>
      </c>
    </row>
    <row r="102" spans="3:71" hidden="1" outlineLevel="1" x14ac:dyDescent="0.25">
      <c r="C102">
        <f>C99+1</f>
        <v>29</v>
      </c>
      <c r="AA102" s="110"/>
      <c r="AB102" s="110"/>
      <c r="AC102" s="110"/>
      <c r="AD102" s="110"/>
      <c r="AE102" s="110"/>
      <c r="AF102" s="110">
        <f>AE99*1</f>
        <v>65.584898942797395</v>
      </c>
      <c r="AG102" s="113">
        <f t="shared" si="466"/>
        <v>65.584898942797395</v>
      </c>
      <c r="AH102" s="113">
        <f t="shared" si="482"/>
        <v>65.584898942797395</v>
      </c>
      <c r="AI102" s="110">
        <f>AH102*(1-$D$3)</f>
        <v>60.993956016801576</v>
      </c>
      <c r="AJ102" s="113">
        <f t="shared" si="467"/>
        <v>60.993956016801576</v>
      </c>
      <c r="AK102" s="113">
        <f t="shared" si="483"/>
        <v>60.993956016801576</v>
      </c>
      <c r="AL102" s="110">
        <f>AK102*(1-$D$3)</f>
        <v>56.724379095625459</v>
      </c>
      <c r="AM102" s="113">
        <f t="shared" si="468"/>
        <v>56.724379095625459</v>
      </c>
      <c r="AN102" s="113">
        <f t="shared" si="484"/>
        <v>56.724379095625459</v>
      </c>
      <c r="AO102" s="110">
        <f>AN102*(1-$D$3)</f>
        <v>52.753672558931676</v>
      </c>
      <c r="AP102" s="113">
        <f t="shared" si="469"/>
        <v>52.753672558931676</v>
      </c>
      <c r="AQ102" s="113">
        <f t="shared" si="485"/>
        <v>52.753672558931676</v>
      </c>
      <c r="AR102" s="110">
        <f>AQ102*(1-$D$3)</f>
        <v>49.060915479806454</v>
      </c>
      <c r="AS102" s="113">
        <f t="shared" si="470"/>
        <v>49.060915479806454</v>
      </c>
      <c r="AT102" s="113">
        <f t="shared" si="486"/>
        <v>49.060915479806454</v>
      </c>
      <c r="AU102" s="110">
        <f>AT102*(1-$D$3)</f>
        <v>45.626651396219998</v>
      </c>
      <c r="AV102" s="113">
        <f t="shared" si="471"/>
        <v>45.626651396219998</v>
      </c>
      <c r="AW102" s="113">
        <f t="shared" si="487"/>
        <v>45.626651396219998</v>
      </c>
      <c r="AX102" s="110">
        <f>AW102*(1-$D$3)</f>
        <v>42.432785798484595</v>
      </c>
      <c r="AY102" s="113">
        <f t="shared" si="472"/>
        <v>42.432785798484595</v>
      </c>
      <c r="AZ102" s="113">
        <f t="shared" si="488"/>
        <v>42.432785798484595</v>
      </c>
      <c r="BA102" s="110">
        <f>AZ102*(1-$D$3)</f>
        <v>39.462490792590671</v>
      </c>
      <c r="BB102" s="113">
        <f t="shared" si="473"/>
        <v>39.462490792590671</v>
      </c>
      <c r="BC102" s="113">
        <f t="shared" si="489"/>
        <v>39.462490792590671</v>
      </c>
      <c r="BD102" s="110">
        <f>BC102*(1-$D$3)</f>
        <v>36.700116437109322</v>
      </c>
      <c r="BE102" s="113">
        <f t="shared" si="494"/>
        <v>36.700116437109322</v>
      </c>
      <c r="BF102" s="113">
        <f t="shared" si="490"/>
        <v>36.700116437109322</v>
      </c>
      <c r="BG102" s="110">
        <f>BF102*(1-$D$3)</f>
        <v>34.131108286511669</v>
      </c>
      <c r="BH102" s="113">
        <f t="shared" si="495"/>
        <v>34.131108286511669</v>
      </c>
      <c r="BI102" s="113">
        <f t="shared" si="491"/>
        <v>34.131108286511669</v>
      </c>
      <c r="BJ102" s="110">
        <f>BI102*(1-$D$3)</f>
        <v>31.74193070645585</v>
      </c>
      <c r="BK102" s="113">
        <f t="shared" si="496"/>
        <v>31.74193070645585</v>
      </c>
      <c r="BL102" s="113">
        <f t="shared" si="492"/>
        <v>31.74193070645585</v>
      </c>
      <c r="BM102" s="110">
        <f>BL102*(1-$D$3)</f>
        <v>29.519995557003938</v>
      </c>
      <c r="BN102" s="113">
        <f t="shared" si="497"/>
        <v>29.519995557003938</v>
      </c>
      <c r="BO102" s="113">
        <f t="shared" si="493"/>
        <v>29.519995557003938</v>
      </c>
    </row>
    <row r="103" spans="3:71" hidden="1" outlineLevel="1" x14ac:dyDescent="0.25">
      <c r="C103">
        <f t="shared" ref="C103:C122" si="498">C100+1</f>
        <v>30</v>
      </c>
      <c r="AA103" s="110"/>
      <c r="AB103" s="110"/>
      <c r="AC103" s="110"/>
      <c r="AD103" s="110"/>
      <c r="AE103" s="110"/>
      <c r="AF103" s="110"/>
      <c r="AG103" s="110">
        <f>AF100*1</f>
        <v>1093.0816490466236</v>
      </c>
      <c r="AH103" s="111">
        <f t="shared" si="482"/>
        <v>1093.0816490466236</v>
      </c>
      <c r="AI103" s="111">
        <f t="shared" ref="AI103:AI108" si="499">AH103</f>
        <v>1093.0816490466236</v>
      </c>
      <c r="AJ103" s="110">
        <f>AI103*(1-$D$3)</f>
        <v>1016.5659336133599</v>
      </c>
      <c r="AK103" s="111">
        <f t="shared" si="483"/>
        <v>1016.5659336133599</v>
      </c>
      <c r="AL103" s="111">
        <f t="shared" ref="AL103:AL108" si="500">AK103</f>
        <v>1016.5659336133599</v>
      </c>
      <c r="AM103" s="110">
        <f>AL103*(1-$D$3)</f>
        <v>945.40631826042465</v>
      </c>
      <c r="AN103" s="111">
        <f t="shared" si="484"/>
        <v>945.40631826042465</v>
      </c>
      <c r="AO103" s="111">
        <f t="shared" ref="AO103:AO108" si="501">AN103</f>
        <v>945.40631826042465</v>
      </c>
      <c r="AP103" s="110">
        <f>AO103*(1-$D$3)</f>
        <v>879.22787598219486</v>
      </c>
      <c r="AQ103" s="111">
        <f t="shared" si="485"/>
        <v>879.22787598219486</v>
      </c>
      <c r="AR103" s="111">
        <f t="shared" ref="AR103:AR108" si="502">AQ103</f>
        <v>879.22787598219486</v>
      </c>
      <c r="AS103" s="110">
        <f>AR103*(1-$D$3)</f>
        <v>817.68192466344112</v>
      </c>
      <c r="AT103" s="111">
        <f t="shared" si="486"/>
        <v>817.68192466344112</v>
      </c>
      <c r="AU103" s="111">
        <f t="shared" ref="AU103:AU108" si="503">AT103</f>
        <v>817.68192466344112</v>
      </c>
      <c r="AV103" s="110">
        <f>AU103*(1-$D$3)</f>
        <v>760.44418993700015</v>
      </c>
      <c r="AW103" s="111">
        <f t="shared" si="487"/>
        <v>760.44418993700015</v>
      </c>
      <c r="AX103" s="111">
        <f t="shared" ref="AX103:AX108" si="504">AW103</f>
        <v>760.44418993700015</v>
      </c>
      <c r="AY103" s="110">
        <f>AX103*(1-$D$3)</f>
        <v>707.21309664141006</v>
      </c>
      <c r="AZ103" s="111">
        <f t="shared" si="488"/>
        <v>707.21309664141006</v>
      </c>
      <c r="BA103" s="111">
        <f t="shared" ref="BA103:BA108" si="505">AZ103</f>
        <v>707.21309664141006</v>
      </c>
      <c r="BB103" s="110">
        <f>BA103*(1-$D$3)</f>
        <v>657.70817987651128</v>
      </c>
      <c r="BC103" s="111">
        <f t="shared" si="489"/>
        <v>657.70817987651128</v>
      </c>
      <c r="BD103" s="111">
        <f t="shared" ref="BD103:BD108" si="506">BC103</f>
        <v>657.70817987651128</v>
      </c>
      <c r="BE103" s="110">
        <f>BD103*(1-$D$3)</f>
        <v>611.66860728515542</v>
      </c>
      <c r="BF103" s="111">
        <f>BE103</f>
        <v>611.66860728515542</v>
      </c>
      <c r="BG103" s="111">
        <f t="shared" ref="BG103:BG105" si="507">BF103</f>
        <v>611.66860728515542</v>
      </c>
      <c r="BH103" s="110">
        <f>BG103*(1-$D$3)</f>
        <v>568.85180477519452</v>
      </c>
      <c r="BI103" s="111">
        <f>BH103</f>
        <v>568.85180477519452</v>
      </c>
      <c r="BJ103" s="111">
        <f t="shared" ref="BJ103:BJ105" si="508">BI103</f>
        <v>568.85180477519452</v>
      </c>
      <c r="BK103" s="110">
        <f>BJ103*(1-$D$3)</f>
        <v>529.03217844093092</v>
      </c>
      <c r="BL103" s="111">
        <f>BK103</f>
        <v>529.03217844093092</v>
      </c>
      <c r="BM103" s="111">
        <f t="shared" ref="BM103:BM105" si="509">BL103</f>
        <v>529.03217844093092</v>
      </c>
      <c r="BN103" s="110">
        <f>BM103*(1-$D$3)</f>
        <v>491.99992595006574</v>
      </c>
      <c r="BO103" s="111">
        <f>BN103</f>
        <v>491.99992595006574</v>
      </c>
      <c r="BP103" s="111">
        <f t="shared" ref="BP103:BP105" si="510">BO103</f>
        <v>491.99992595006574</v>
      </c>
    </row>
    <row r="104" spans="3:71" hidden="1" outlineLevel="1" x14ac:dyDescent="0.25">
      <c r="C104">
        <f t="shared" si="498"/>
        <v>30</v>
      </c>
      <c r="AA104" s="110"/>
      <c r="AB104" s="110"/>
      <c r="AC104" s="110"/>
      <c r="AD104" s="110"/>
      <c r="AE104" s="110"/>
      <c r="AF104" s="110"/>
      <c r="AG104" s="110">
        <f>AF101*1</f>
        <v>1027.4967501038263</v>
      </c>
      <c r="AH104" s="112">
        <f t="shared" si="482"/>
        <v>1027.4967501038263</v>
      </c>
      <c r="AI104" s="112">
        <f t="shared" si="499"/>
        <v>1027.4967501038263</v>
      </c>
      <c r="AJ104" s="110">
        <f>AI104*(1-$D$3)</f>
        <v>955.57197759655844</v>
      </c>
      <c r="AK104" s="112">
        <f t="shared" si="483"/>
        <v>955.57197759655844</v>
      </c>
      <c r="AL104" s="112">
        <f t="shared" si="500"/>
        <v>955.57197759655844</v>
      </c>
      <c r="AM104" s="110">
        <f>AL104*(1-$D$3)</f>
        <v>888.68193916479925</v>
      </c>
      <c r="AN104" s="112">
        <f t="shared" si="484"/>
        <v>888.68193916479925</v>
      </c>
      <c r="AO104" s="112">
        <f t="shared" si="501"/>
        <v>888.68193916479925</v>
      </c>
      <c r="AP104" s="110">
        <f>AO104*(1-$D$3)</f>
        <v>826.47420342326325</v>
      </c>
      <c r="AQ104" s="112">
        <f t="shared" si="485"/>
        <v>826.47420342326325</v>
      </c>
      <c r="AR104" s="112">
        <f t="shared" si="502"/>
        <v>826.47420342326325</v>
      </c>
      <c r="AS104" s="110">
        <f>AR104*(1-$D$3)</f>
        <v>768.62100918363478</v>
      </c>
      <c r="AT104" s="112">
        <f t="shared" si="486"/>
        <v>768.62100918363478</v>
      </c>
      <c r="AU104" s="112">
        <f t="shared" si="503"/>
        <v>768.62100918363478</v>
      </c>
      <c r="AV104" s="110">
        <f>AU104*(1-$D$3)</f>
        <v>714.81753854078033</v>
      </c>
      <c r="AW104" s="112">
        <f t="shared" si="487"/>
        <v>714.81753854078033</v>
      </c>
      <c r="AX104" s="112">
        <f t="shared" si="504"/>
        <v>714.81753854078033</v>
      </c>
      <c r="AY104" s="110">
        <f>AX104*(1-$D$3)</f>
        <v>664.7803108429257</v>
      </c>
      <c r="AZ104" s="112">
        <f t="shared" si="488"/>
        <v>664.7803108429257</v>
      </c>
      <c r="BA104" s="112">
        <f t="shared" si="505"/>
        <v>664.7803108429257</v>
      </c>
      <c r="BB104" s="110">
        <f>BA104*(1-$D$3)</f>
        <v>618.24568908392087</v>
      </c>
      <c r="BC104" s="112">
        <f t="shared" si="489"/>
        <v>618.24568908392087</v>
      </c>
      <c r="BD104" s="112">
        <f t="shared" si="506"/>
        <v>618.24568908392087</v>
      </c>
      <c r="BE104" s="110">
        <f>BD104*(1-$D$3)</f>
        <v>574.96849084804637</v>
      </c>
      <c r="BF104" s="112">
        <f t="shared" ref="BF104:BF105" si="511">BE104</f>
        <v>574.96849084804637</v>
      </c>
      <c r="BG104" s="112">
        <f t="shared" si="507"/>
        <v>574.96849084804637</v>
      </c>
      <c r="BH104" s="110">
        <f>BG104*(1-$D$3)</f>
        <v>534.72069648868307</v>
      </c>
      <c r="BI104" s="112">
        <f t="shared" ref="BI104:BI105" si="512">BH104</f>
        <v>534.72069648868307</v>
      </c>
      <c r="BJ104" s="112">
        <f t="shared" si="508"/>
        <v>534.72069648868307</v>
      </c>
      <c r="BK104" s="110">
        <f>BJ104*(1-$D$3)</f>
        <v>497.2902477344752</v>
      </c>
      <c r="BL104" s="112">
        <f t="shared" ref="BL104:BL105" si="513">BK104</f>
        <v>497.2902477344752</v>
      </c>
      <c r="BM104" s="112">
        <f t="shared" si="509"/>
        <v>497.2902477344752</v>
      </c>
      <c r="BN104" s="110">
        <f>BM104*(1-$D$3)</f>
        <v>462.47993039306192</v>
      </c>
      <c r="BO104" s="112">
        <f t="shared" ref="BO104:BO105" si="514">BN104</f>
        <v>462.47993039306192</v>
      </c>
      <c r="BP104" s="112">
        <f t="shared" si="510"/>
        <v>462.47993039306192</v>
      </c>
    </row>
    <row r="105" spans="3:71" hidden="1" outlineLevel="1" x14ac:dyDescent="0.25">
      <c r="C105">
        <f t="shared" si="498"/>
        <v>30</v>
      </c>
      <c r="AA105" s="110"/>
      <c r="AB105" s="110"/>
      <c r="AC105" s="110"/>
      <c r="AD105" s="110"/>
      <c r="AE105" s="110"/>
      <c r="AF105" s="110"/>
      <c r="AG105" s="110">
        <f>AF102*1</f>
        <v>65.584898942797395</v>
      </c>
      <c r="AH105" s="113">
        <f t="shared" si="482"/>
        <v>65.584898942797395</v>
      </c>
      <c r="AI105" s="113">
        <f t="shared" si="499"/>
        <v>65.584898942797395</v>
      </c>
      <c r="AJ105" s="110">
        <f>AI105*(1-$D$3)</f>
        <v>60.993956016801576</v>
      </c>
      <c r="AK105" s="113">
        <f t="shared" si="483"/>
        <v>60.993956016801576</v>
      </c>
      <c r="AL105" s="113">
        <f t="shared" si="500"/>
        <v>60.993956016801576</v>
      </c>
      <c r="AM105" s="110">
        <f>AL105*(1-$D$3)</f>
        <v>56.724379095625459</v>
      </c>
      <c r="AN105" s="113">
        <f t="shared" si="484"/>
        <v>56.724379095625459</v>
      </c>
      <c r="AO105" s="113">
        <f t="shared" si="501"/>
        <v>56.724379095625459</v>
      </c>
      <c r="AP105" s="110">
        <f>AO105*(1-$D$3)</f>
        <v>52.753672558931676</v>
      </c>
      <c r="AQ105" s="113">
        <f t="shared" si="485"/>
        <v>52.753672558931676</v>
      </c>
      <c r="AR105" s="113">
        <f t="shared" si="502"/>
        <v>52.753672558931676</v>
      </c>
      <c r="AS105" s="110">
        <f>AR105*(1-$D$3)</f>
        <v>49.060915479806454</v>
      </c>
      <c r="AT105" s="113">
        <f t="shared" si="486"/>
        <v>49.060915479806454</v>
      </c>
      <c r="AU105" s="113">
        <f t="shared" si="503"/>
        <v>49.060915479806454</v>
      </c>
      <c r="AV105" s="110">
        <f>AU105*(1-$D$3)</f>
        <v>45.626651396219998</v>
      </c>
      <c r="AW105" s="113">
        <f t="shared" si="487"/>
        <v>45.626651396219998</v>
      </c>
      <c r="AX105" s="113">
        <f t="shared" si="504"/>
        <v>45.626651396219998</v>
      </c>
      <c r="AY105" s="110">
        <f>AX105*(1-$D$3)</f>
        <v>42.432785798484595</v>
      </c>
      <c r="AZ105" s="113">
        <f t="shared" si="488"/>
        <v>42.432785798484595</v>
      </c>
      <c r="BA105" s="113">
        <f t="shared" si="505"/>
        <v>42.432785798484595</v>
      </c>
      <c r="BB105" s="110">
        <f>BA105*(1-$D$3)</f>
        <v>39.462490792590671</v>
      </c>
      <c r="BC105" s="113">
        <f t="shared" si="489"/>
        <v>39.462490792590671</v>
      </c>
      <c r="BD105" s="113">
        <f t="shared" si="506"/>
        <v>39.462490792590671</v>
      </c>
      <c r="BE105" s="110">
        <f>BD105*(1-$D$3)</f>
        <v>36.700116437109322</v>
      </c>
      <c r="BF105" s="113">
        <f t="shared" si="511"/>
        <v>36.700116437109322</v>
      </c>
      <c r="BG105" s="113">
        <f t="shared" si="507"/>
        <v>36.700116437109322</v>
      </c>
      <c r="BH105" s="110">
        <f>BG105*(1-$D$3)</f>
        <v>34.131108286511669</v>
      </c>
      <c r="BI105" s="113">
        <f t="shared" si="512"/>
        <v>34.131108286511669</v>
      </c>
      <c r="BJ105" s="113">
        <f t="shared" si="508"/>
        <v>34.131108286511669</v>
      </c>
      <c r="BK105" s="110">
        <f>BJ105*(1-$D$3)</f>
        <v>31.74193070645585</v>
      </c>
      <c r="BL105" s="113">
        <f t="shared" si="513"/>
        <v>31.74193070645585</v>
      </c>
      <c r="BM105" s="113">
        <f t="shared" si="509"/>
        <v>31.74193070645585</v>
      </c>
      <c r="BN105" s="110">
        <f>BM105*(1-$D$3)</f>
        <v>29.519995557003938</v>
      </c>
      <c r="BO105" s="113">
        <f t="shared" si="514"/>
        <v>29.519995557003938</v>
      </c>
      <c r="BP105" s="113">
        <f t="shared" si="510"/>
        <v>29.519995557003938</v>
      </c>
    </row>
    <row r="106" spans="3:71" hidden="1" outlineLevel="1" x14ac:dyDescent="0.25">
      <c r="C106">
        <f t="shared" si="498"/>
        <v>31</v>
      </c>
      <c r="AA106" s="110"/>
      <c r="AB106" s="110"/>
      <c r="AC106" s="110"/>
      <c r="AD106" s="110"/>
      <c r="AE106" s="110"/>
      <c r="AF106" s="110"/>
      <c r="AG106" s="110"/>
      <c r="AH106" s="110">
        <f>AG103*1</f>
        <v>1093.0816490466236</v>
      </c>
      <c r="AI106" s="111">
        <f t="shared" si="499"/>
        <v>1093.0816490466236</v>
      </c>
      <c r="AJ106" s="111">
        <f t="shared" ref="AJ106:AJ111" si="515">AI106</f>
        <v>1093.0816490466236</v>
      </c>
      <c r="AK106" s="110">
        <f>AJ106*(1-$D$3)</f>
        <v>1016.5659336133599</v>
      </c>
      <c r="AL106" s="111">
        <f t="shared" si="500"/>
        <v>1016.5659336133599</v>
      </c>
      <c r="AM106" s="111">
        <f t="shared" ref="AM106:AM111" si="516">AL106</f>
        <v>1016.5659336133599</v>
      </c>
      <c r="AN106" s="110">
        <f>AM106*(1-$D$3)</f>
        <v>945.40631826042465</v>
      </c>
      <c r="AO106" s="111">
        <f t="shared" si="501"/>
        <v>945.40631826042465</v>
      </c>
      <c r="AP106" s="111">
        <f t="shared" ref="AP106:AP111" si="517">AO106</f>
        <v>945.40631826042465</v>
      </c>
      <c r="AQ106" s="110">
        <f>AP106*(1-$D$3)</f>
        <v>879.22787598219486</v>
      </c>
      <c r="AR106" s="111">
        <f t="shared" si="502"/>
        <v>879.22787598219486</v>
      </c>
      <c r="AS106" s="111">
        <f t="shared" ref="AS106:AS111" si="518">AR106</f>
        <v>879.22787598219486</v>
      </c>
      <c r="AT106" s="110">
        <f>AS106*(1-$D$3)</f>
        <v>817.68192466344112</v>
      </c>
      <c r="AU106" s="111">
        <f t="shared" si="503"/>
        <v>817.68192466344112</v>
      </c>
      <c r="AV106" s="111">
        <f t="shared" ref="AV106:AV111" si="519">AU106</f>
        <v>817.68192466344112</v>
      </c>
      <c r="AW106" s="110">
        <f>AV106*(1-$D$3)</f>
        <v>760.44418993700015</v>
      </c>
      <c r="AX106" s="111">
        <f t="shared" si="504"/>
        <v>760.44418993700015</v>
      </c>
      <c r="AY106" s="111">
        <f t="shared" ref="AY106:AY111" si="520">AX106</f>
        <v>760.44418993700015</v>
      </c>
      <c r="AZ106" s="110">
        <f>AY106*(1-$D$3)</f>
        <v>707.21309664141006</v>
      </c>
      <c r="BA106" s="111">
        <f t="shared" si="505"/>
        <v>707.21309664141006</v>
      </c>
      <c r="BB106" s="111">
        <f t="shared" ref="BB106:BB111" si="521">BA106</f>
        <v>707.21309664141006</v>
      </c>
      <c r="BC106" s="110">
        <f>BB106*(1-$D$3)</f>
        <v>657.70817987651128</v>
      </c>
      <c r="BD106" s="111">
        <f t="shared" si="506"/>
        <v>657.70817987651128</v>
      </c>
      <c r="BE106" s="111">
        <f t="shared" ref="BE106:BE111" si="522">BD106</f>
        <v>657.70817987651128</v>
      </c>
      <c r="BF106" s="110">
        <f>BE106*(1-$D$3)</f>
        <v>611.66860728515542</v>
      </c>
      <c r="BG106" s="111">
        <f>BF106</f>
        <v>611.66860728515542</v>
      </c>
      <c r="BH106" s="111">
        <f t="shared" ref="BH106:BH108" si="523">BG106</f>
        <v>611.66860728515542</v>
      </c>
      <c r="BI106" s="110">
        <f>BH106*(1-$D$3)</f>
        <v>568.85180477519452</v>
      </c>
      <c r="BJ106" s="111">
        <f>BI106</f>
        <v>568.85180477519452</v>
      </c>
      <c r="BK106" s="111">
        <f t="shared" ref="BK106:BK108" si="524">BJ106</f>
        <v>568.85180477519452</v>
      </c>
      <c r="BL106" s="110">
        <f>BK106*(1-$D$3)</f>
        <v>529.03217844093092</v>
      </c>
      <c r="BM106" s="111">
        <f>BL106</f>
        <v>529.03217844093092</v>
      </c>
      <c r="BN106" s="111">
        <f t="shared" ref="BN106:BN108" si="525">BM106</f>
        <v>529.03217844093092</v>
      </c>
      <c r="BO106" s="110">
        <f>BN106*(1-$D$3)</f>
        <v>491.99992595006574</v>
      </c>
      <c r="BP106" s="111">
        <f>BO106</f>
        <v>491.99992595006574</v>
      </c>
      <c r="BQ106" s="111">
        <f t="shared" ref="BQ106:BQ108" si="526">BP106</f>
        <v>491.99992595006574</v>
      </c>
    </row>
    <row r="107" spans="3:71" hidden="1" outlineLevel="1" x14ac:dyDescent="0.25">
      <c r="C107">
        <f t="shared" si="498"/>
        <v>31</v>
      </c>
      <c r="AA107" s="110"/>
      <c r="AB107" s="110"/>
      <c r="AC107" s="110"/>
      <c r="AD107" s="110"/>
      <c r="AE107" s="110"/>
      <c r="AF107" s="110"/>
      <c r="AG107" s="110"/>
      <c r="AH107" s="110">
        <f>AG104*1</f>
        <v>1027.4967501038263</v>
      </c>
      <c r="AI107" s="112">
        <f t="shared" si="499"/>
        <v>1027.4967501038263</v>
      </c>
      <c r="AJ107" s="112">
        <f t="shared" si="515"/>
        <v>1027.4967501038263</v>
      </c>
      <c r="AK107" s="110">
        <f>AJ107*(1-$D$3)</f>
        <v>955.57197759655844</v>
      </c>
      <c r="AL107" s="112">
        <f t="shared" si="500"/>
        <v>955.57197759655844</v>
      </c>
      <c r="AM107" s="112">
        <f t="shared" si="516"/>
        <v>955.57197759655844</v>
      </c>
      <c r="AN107" s="110">
        <f>AM107*(1-$D$3)</f>
        <v>888.68193916479925</v>
      </c>
      <c r="AO107" s="112">
        <f t="shared" si="501"/>
        <v>888.68193916479925</v>
      </c>
      <c r="AP107" s="112">
        <f t="shared" si="517"/>
        <v>888.68193916479925</v>
      </c>
      <c r="AQ107" s="110">
        <f>AP107*(1-$D$3)</f>
        <v>826.47420342326325</v>
      </c>
      <c r="AR107" s="112">
        <f t="shared" si="502"/>
        <v>826.47420342326325</v>
      </c>
      <c r="AS107" s="112">
        <f t="shared" si="518"/>
        <v>826.47420342326325</v>
      </c>
      <c r="AT107" s="110">
        <f>AS107*(1-$D$3)</f>
        <v>768.62100918363478</v>
      </c>
      <c r="AU107" s="112">
        <f t="shared" si="503"/>
        <v>768.62100918363478</v>
      </c>
      <c r="AV107" s="112">
        <f t="shared" si="519"/>
        <v>768.62100918363478</v>
      </c>
      <c r="AW107" s="110">
        <f>AV107*(1-$D$3)</f>
        <v>714.81753854078033</v>
      </c>
      <c r="AX107" s="112">
        <f t="shared" si="504"/>
        <v>714.81753854078033</v>
      </c>
      <c r="AY107" s="112">
        <f t="shared" si="520"/>
        <v>714.81753854078033</v>
      </c>
      <c r="AZ107" s="110">
        <f>AY107*(1-$D$3)</f>
        <v>664.7803108429257</v>
      </c>
      <c r="BA107" s="112">
        <f t="shared" si="505"/>
        <v>664.7803108429257</v>
      </c>
      <c r="BB107" s="112">
        <f t="shared" si="521"/>
        <v>664.7803108429257</v>
      </c>
      <c r="BC107" s="110">
        <f>BB107*(1-$D$3)</f>
        <v>618.24568908392087</v>
      </c>
      <c r="BD107" s="112">
        <f t="shared" si="506"/>
        <v>618.24568908392087</v>
      </c>
      <c r="BE107" s="112">
        <f t="shared" si="522"/>
        <v>618.24568908392087</v>
      </c>
      <c r="BF107" s="110">
        <f>BE107*(1-$D$3)</f>
        <v>574.96849084804637</v>
      </c>
      <c r="BG107" s="112">
        <f t="shared" ref="BG107:BG108" si="527">BF107</f>
        <v>574.96849084804637</v>
      </c>
      <c r="BH107" s="112">
        <f t="shared" si="523"/>
        <v>574.96849084804637</v>
      </c>
      <c r="BI107" s="110">
        <f>BH107*(1-$D$3)</f>
        <v>534.72069648868307</v>
      </c>
      <c r="BJ107" s="112">
        <f t="shared" ref="BJ107:BJ108" si="528">BI107</f>
        <v>534.72069648868307</v>
      </c>
      <c r="BK107" s="112">
        <f t="shared" si="524"/>
        <v>534.72069648868307</v>
      </c>
      <c r="BL107" s="110">
        <f>BK107*(1-$D$3)</f>
        <v>497.2902477344752</v>
      </c>
      <c r="BM107" s="112">
        <f t="shared" ref="BM107:BM108" si="529">BL107</f>
        <v>497.2902477344752</v>
      </c>
      <c r="BN107" s="112">
        <f t="shared" si="525"/>
        <v>497.2902477344752</v>
      </c>
      <c r="BO107" s="110">
        <f>BN107*(1-$D$3)</f>
        <v>462.47993039306192</v>
      </c>
      <c r="BP107" s="112">
        <f t="shared" ref="BP107:BP108" si="530">BO107</f>
        <v>462.47993039306192</v>
      </c>
      <c r="BQ107" s="112">
        <f t="shared" si="526"/>
        <v>462.47993039306192</v>
      </c>
    </row>
    <row r="108" spans="3:71" hidden="1" outlineLevel="1" x14ac:dyDescent="0.25">
      <c r="C108">
        <f t="shared" si="498"/>
        <v>31</v>
      </c>
      <c r="AA108" s="110"/>
      <c r="AB108" s="110"/>
      <c r="AC108" s="110"/>
      <c r="AD108" s="110"/>
      <c r="AE108" s="110"/>
      <c r="AF108" s="110"/>
      <c r="AG108" s="110"/>
      <c r="AH108" s="110">
        <f>AG105*1</f>
        <v>65.584898942797395</v>
      </c>
      <c r="AI108" s="113">
        <f t="shared" si="499"/>
        <v>65.584898942797395</v>
      </c>
      <c r="AJ108" s="113">
        <f t="shared" si="515"/>
        <v>65.584898942797395</v>
      </c>
      <c r="AK108" s="110">
        <f>AJ108*(1-$D$3)</f>
        <v>60.993956016801576</v>
      </c>
      <c r="AL108" s="113">
        <f t="shared" si="500"/>
        <v>60.993956016801576</v>
      </c>
      <c r="AM108" s="113">
        <f t="shared" si="516"/>
        <v>60.993956016801576</v>
      </c>
      <c r="AN108" s="110">
        <f>AM108*(1-$D$3)</f>
        <v>56.724379095625459</v>
      </c>
      <c r="AO108" s="113">
        <f t="shared" si="501"/>
        <v>56.724379095625459</v>
      </c>
      <c r="AP108" s="113">
        <f t="shared" si="517"/>
        <v>56.724379095625459</v>
      </c>
      <c r="AQ108" s="110">
        <f>AP108*(1-$D$3)</f>
        <v>52.753672558931676</v>
      </c>
      <c r="AR108" s="113">
        <f t="shared" si="502"/>
        <v>52.753672558931676</v>
      </c>
      <c r="AS108" s="113">
        <f t="shared" si="518"/>
        <v>52.753672558931676</v>
      </c>
      <c r="AT108" s="110">
        <f>AS108*(1-$D$3)</f>
        <v>49.060915479806454</v>
      </c>
      <c r="AU108" s="113">
        <f t="shared" si="503"/>
        <v>49.060915479806454</v>
      </c>
      <c r="AV108" s="113">
        <f t="shared" si="519"/>
        <v>49.060915479806454</v>
      </c>
      <c r="AW108" s="110">
        <f>AV108*(1-$D$3)</f>
        <v>45.626651396219998</v>
      </c>
      <c r="AX108" s="113">
        <f t="shared" si="504"/>
        <v>45.626651396219998</v>
      </c>
      <c r="AY108" s="113">
        <f t="shared" si="520"/>
        <v>45.626651396219998</v>
      </c>
      <c r="AZ108" s="110">
        <f>AY108*(1-$D$3)</f>
        <v>42.432785798484595</v>
      </c>
      <c r="BA108" s="113">
        <f t="shared" si="505"/>
        <v>42.432785798484595</v>
      </c>
      <c r="BB108" s="113">
        <f t="shared" si="521"/>
        <v>42.432785798484595</v>
      </c>
      <c r="BC108" s="110">
        <f>BB108*(1-$D$3)</f>
        <v>39.462490792590671</v>
      </c>
      <c r="BD108" s="113">
        <f t="shared" si="506"/>
        <v>39.462490792590671</v>
      </c>
      <c r="BE108" s="113">
        <f t="shared" si="522"/>
        <v>39.462490792590671</v>
      </c>
      <c r="BF108" s="110">
        <f>BE108*(1-$D$3)</f>
        <v>36.700116437109322</v>
      </c>
      <c r="BG108" s="113">
        <f t="shared" si="527"/>
        <v>36.700116437109322</v>
      </c>
      <c r="BH108" s="113">
        <f t="shared" si="523"/>
        <v>36.700116437109322</v>
      </c>
      <c r="BI108" s="110">
        <f>BH108*(1-$D$3)</f>
        <v>34.131108286511669</v>
      </c>
      <c r="BJ108" s="113">
        <f t="shared" si="528"/>
        <v>34.131108286511669</v>
      </c>
      <c r="BK108" s="113">
        <f t="shared" si="524"/>
        <v>34.131108286511669</v>
      </c>
      <c r="BL108" s="110">
        <f>BK108*(1-$D$3)</f>
        <v>31.74193070645585</v>
      </c>
      <c r="BM108" s="113">
        <f t="shared" si="529"/>
        <v>31.74193070645585</v>
      </c>
      <c r="BN108" s="113">
        <f t="shared" si="525"/>
        <v>31.74193070645585</v>
      </c>
      <c r="BO108" s="110">
        <f>BN108*(1-$D$3)</f>
        <v>29.519995557003938</v>
      </c>
      <c r="BP108" s="113">
        <f t="shared" si="530"/>
        <v>29.519995557003938</v>
      </c>
      <c r="BQ108" s="113">
        <f t="shared" si="526"/>
        <v>29.519995557003938</v>
      </c>
    </row>
    <row r="109" spans="3:71" hidden="1" outlineLevel="1" x14ac:dyDescent="0.25">
      <c r="C109">
        <f t="shared" si="498"/>
        <v>32</v>
      </c>
      <c r="AA109" s="110"/>
      <c r="AB109" s="110"/>
      <c r="AC109" s="110"/>
      <c r="AD109" s="110"/>
      <c r="AE109" s="110"/>
      <c r="AF109" s="110"/>
      <c r="AG109" s="110"/>
      <c r="AH109" s="110"/>
      <c r="AI109" s="110">
        <f>AH106*1</f>
        <v>1093.0816490466236</v>
      </c>
      <c r="AJ109" s="111">
        <f t="shared" si="515"/>
        <v>1093.0816490466236</v>
      </c>
      <c r="AK109" s="111">
        <f t="shared" ref="AK109:AK114" si="531">AJ109</f>
        <v>1093.0816490466236</v>
      </c>
      <c r="AL109" s="110">
        <f>AK109*(1-$D$3)</f>
        <v>1016.5659336133599</v>
      </c>
      <c r="AM109" s="111">
        <f t="shared" si="516"/>
        <v>1016.5659336133599</v>
      </c>
      <c r="AN109" s="111">
        <f t="shared" ref="AN109:AN114" si="532">AM109</f>
        <v>1016.5659336133599</v>
      </c>
      <c r="AO109" s="110">
        <f>AN109*(1-$D$3)</f>
        <v>945.40631826042465</v>
      </c>
      <c r="AP109" s="111">
        <f t="shared" si="517"/>
        <v>945.40631826042465</v>
      </c>
      <c r="AQ109" s="111">
        <f t="shared" ref="AQ109:AQ114" si="533">AP109</f>
        <v>945.40631826042465</v>
      </c>
      <c r="AR109" s="110">
        <f>AQ109*(1-$D$3)</f>
        <v>879.22787598219486</v>
      </c>
      <c r="AS109" s="111">
        <f t="shared" si="518"/>
        <v>879.22787598219486</v>
      </c>
      <c r="AT109" s="111">
        <f t="shared" ref="AT109:AT114" si="534">AS109</f>
        <v>879.22787598219486</v>
      </c>
      <c r="AU109" s="110">
        <f>AT109*(1-$D$3)</f>
        <v>817.68192466344112</v>
      </c>
      <c r="AV109" s="111">
        <f t="shared" si="519"/>
        <v>817.68192466344112</v>
      </c>
      <c r="AW109" s="111">
        <f t="shared" ref="AW109:AW114" si="535">AV109</f>
        <v>817.68192466344112</v>
      </c>
      <c r="AX109" s="110">
        <f>AW109*(1-$D$3)</f>
        <v>760.44418993700015</v>
      </c>
      <c r="AY109" s="111">
        <f t="shared" si="520"/>
        <v>760.44418993700015</v>
      </c>
      <c r="AZ109" s="111">
        <f t="shared" ref="AZ109:AZ114" si="536">AY109</f>
        <v>760.44418993700015</v>
      </c>
      <c r="BA109" s="110">
        <f>AZ109*(1-$D$3)</f>
        <v>707.21309664141006</v>
      </c>
      <c r="BB109" s="111">
        <f t="shared" si="521"/>
        <v>707.21309664141006</v>
      </c>
      <c r="BC109" s="111">
        <f t="shared" ref="BC109:BC114" si="537">BB109</f>
        <v>707.21309664141006</v>
      </c>
      <c r="BD109" s="110">
        <f>BC109*(1-$D$3)</f>
        <v>657.70817987651128</v>
      </c>
      <c r="BE109" s="111">
        <f t="shared" si="522"/>
        <v>657.70817987651128</v>
      </c>
      <c r="BF109" s="111">
        <f t="shared" ref="BF109:BF114" si="538">BE109</f>
        <v>657.70817987651128</v>
      </c>
      <c r="BG109" s="110">
        <f>BF109*(1-$D$3)</f>
        <v>611.66860728515542</v>
      </c>
      <c r="BH109" s="111">
        <f>BG109</f>
        <v>611.66860728515542</v>
      </c>
      <c r="BI109" s="111">
        <f t="shared" ref="BI109:BI111" si="539">BH109</f>
        <v>611.66860728515542</v>
      </c>
      <c r="BJ109" s="110">
        <f>BI109*(1-$D$3)</f>
        <v>568.85180477519452</v>
      </c>
      <c r="BK109" s="111">
        <f>BJ109</f>
        <v>568.85180477519452</v>
      </c>
      <c r="BL109" s="111">
        <f t="shared" ref="BL109:BL111" si="540">BK109</f>
        <v>568.85180477519452</v>
      </c>
      <c r="BM109" s="110">
        <f>BL109*(1-$D$3)</f>
        <v>529.03217844093092</v>
      </c>
      <c r="BN109" s="111">
        <f>BM109</f>
        <v>529.03217844093092</v>
      </c>
      <c r="BO109" s="111">
        <f t="shared" ref="BO109:BO111" si="541">BN109</f>
        <v>529.03217844093092</v>
      </c>
      <c r="BP109" s="110">
        <f>BO109*(1-$D$3)</f>
        <v>491.99992595006574</v>
      </c>
      <c r="BQ109" s="111">
        <f>BP109</f>
        <v>491.99992595006574</v>
      </c>
      <c r="BR109" s="111">
        <f t="shared" ref="BR109:BR111" si="542">BQ109</f>
        <v>491.99992595006574</v>
      </c>
    </row>
    <row r="110" spans="3:71" hidden="1" outlineLevel="1" x14ac:dyDescent="0.25">
      <c r="C110">
        <f t="shared" si="498"/>
        <v>32</v>
      </c>
      <c r="AA110" s="110"/>
      <c r="AB110" s="110"/>
      <c r="AC110" s="110"/>
      <c r="AD110" s="110"/>
      <c r="AE110" s="110"/>
      <c r="AF110" s="110"/>
      <c r="AG110" s="110"/>
      <c r="AH110" s="110"/>
      <c r="AI110" s="110">
        <f>AH107*1</f>
        <v>1027.4967501038263</v>
      </c>
      <c r="AJ110" s="112">
        <f t="shared" si="515"/>
        <v>1027.4967501038263</v>
      </c>
      <c r="AK110" s="112">
        <f t="shared" si="531"/>
        <v>1027.4967501038263</v>
      </c>
      <c r="AL110" s="110">
        <f>AK110*(1-$D$3)</f>
        <v>955.57197759655844</v>
      </c>
      <c r="AM110" s="112">
        <f t="shared" si="516"/>
        <v>955.57197759655844</v>
      </c>
      <c r="AN110" s="112">
        <f t="shared" si="532"/>
        <v>955.57197759655844</v>
      </c>
      <c r="AO110" s="110">
        <f>AN110*(1-$D$3)</f>
        <v>888.68193916479925</v>
      </c>
      <c r="AP110" s="112">
        <f t="shared" si="517"/>
        <v>888.68193916479925</v>
      </c>
      <c r="AQ110" s="112">
        <f t="shared" si="533"/>
        <v>888.68193916479925</v>
      </c>
      <c r="AR110" s="110">
        <f>AQ110*(1-$D$3)</f>
        <v>826.47420342326325</v>
      </c>
      <c r="AS110" s="112">
        <f t="shared" si="518"/>
        <v>826.47420342326325</v>
      </c>
      <c r="AT110" s="112">
        <f t="shared" si="534"/>
        <v>826.47420342326325</v>
      </c>
      <c r="AU110" s="110">
        <f>AT110*(1-$D$3)</f>
        <v>768.62100918363478</v>
      </c>
      <c r="AV110" s="112">
        <f t="shared" si="519"/>
        <v>768.62100918363478</v>
      </c>
      <c r="AW110" s="112">
        <f t="shared" si="535"/>
        <v>768.62100918363478</v>
      </c>
      <c r="AX110" s="110">
        <f>AW110*(1-$D$3)</f>
        <v>714.81753854078033</v>
      </c>
      <c r="AY110" s="112">
        <f t="shared" si="520"/>
        <v>714.81753854078033</v>
      </c>
      <c r="AZ110" s="112">
        <f t="shared" si="536"/>
        <v>714.81753854078033</v>
      </c>
      <c r="BA110" s="110">
        <f>AZ110*(1-$D$3)</f>
        <v>664.7803108429257</v>
      </c>
      <c r="BB110" s="112">
        <f t="shared" si="521"/>
        <v>664.7803108429257</v>
      </c>
      <c r="BC110" s="112">
        <f t="shared" si="537"/>
        <v>664.7803108429257</v>
      </c>
      <c r="BD110" s="110">
        <f>BC110*(1-$D$3)</f>
        <v>618.24568908392087</v>
      </c>
      <c r="BE110" s="112">
        <f t="shared" si="522"/>
        <v>618.24568908392087</v>
      </c>
      <c r="BF110" s="112">
        <f t="shared" si="538"/>
        <v>618.24568908392087</v>
      </c>
      <c r="BG110" s="110">
        <f>BF110*(1-$D$3)</f>
        <v>574.96849084804637</v>
      </c>
      <c r="BH110" s="112">
        <f t="shared" ref="BH110:BH111" si="543">BG110</f>
        <v>574.96849084804637</v>
      </c>
      <c r="BI110" s="112">
        <f t="shared" si="539"/>
        <v>574.96849084804637</v>
      </c>
      <c r="BJ110" s="110">
        <f>BI110*(1-$D$3)</f>
        <v>534.72069648868307</v>
      </c>
      <c r="BK110" s="112">
        <f t="shared" ref="BK110:BK111" si="544">BJ110</f>
        <v>534.72069648868307</v>
      </c>
      <c r="BL110" s="112">
        <f t="shared" si="540"/>
        <v>534.72069648868307</v>
      </c>
      <c r="BM110" s="110">
        <f>BL110*(1-$D$3)</f>
        <v>497.2902477344752</v>
      </c>
      <c r="BN110" s="112">
        <f t="shared" ref="BN110:BN111" si="545">BM110</f>
        <v>497.2902477344752</v>
      </c>
      <c r="BO110" s="112">
        <f t="shared" si="541"/>
        <v>497.2902477344752</v>
      </c>
      <c r="BP110" s="110">
        <f>BO110*(1-$D$3)</f>
        <v>462.47993039306192</v>
      </c>
      <c r="BQ110" s="112">
        <f t="shared" ref="BQ110:BQ111" si="546">BP110</f>
        <v>462.47993039306192</v>
      </c>
      <c r="BR110" s="112">
        <f t="shared" si="542"/>
        <v>462.47993039306192</v>
      </c>
    </row>
    <row r="111" spans="3:71" hidden="1" outlineLevel="1" x14ac:dyDescent="0.25">
      <c r="C111">
        <f t="shared" si="498"/>
        <v>32</v>
      </c>
      <c r="AA111" s="110"/>
      <c r="AB111" s="110"/>
      <c r="AC111" s="110"/>
      <c r="AD111" s="110"/>
      <c r="AE111" s="110"/>
      <c r="AF111" s="110"/>
      <c r="AG111" s="110"/>
      <c r="AH111" s="110"/>
      <c r="AI111" s="110">
        <f>AH108*1</f>
        <v>65.584898942797395</v>
      </c>
      <c r="AJ111" s="113">
        <f t="shared" si="515"/>
        <v>65.584898942797395</v>
      </c>
      <c r="AK111" s="113">
        <f t="shared" si="531"/>
        <v>65.584898942797395</v>
      </c>
      <c r="AL111" s="110">
        <f>AK111*(1-$D$3)</f>
        <v>60.993956016801576</v>
      </c>
      <c r="AM111" s="113">
        <f t="shared" si="516"/>
        <v>60.993956016801576</v>
      </c>
      <c r="AN111" s="113">
        <f t="shared" si="532"/>
        <v>60.993956016801576</v>
      </c>
      <c r="AO111" s="110">
        <f>AN111*(1-$D$3)</f>
        <v>56.724379095625459</v>
      </c>
      <c r="AP111" s="113">
        <f t="shared" si="517"/>
        <v>56.724379095625459</v>
      </c>
      <c r="AQ111" s="113">
        <f t="shared" si="533"/>
        <v>56.724379095625459</v>
      </c>
      <c r="AR111" s="110">
        <f>AQ111*(1-$D$3)</f>
        <v>52.753672558931676</v>
      </c>
      <c r="AS111" s="113">
        <f t="shared" si="518"/>
        <v>52.753672558931676</v>
      </c>
      <c r="AT111" s="113">
        <f t="shared" si="534"/>
        <v>52.753672558931676</v>
      </c>
      <c r="AU111" s="110">
        <f>AT111*(1-$D$3)</f>
        <v>49.060915479806454</v>
      </c>
      <c r="AV111" s="113">
        <f t="shared" si="519"/>
        <v>49.060915479806454</v>
      </c>
      <c r="AW111" s="113">
        <f t="shared" si="535"/>
        <v>49.060915479806454</v>
      </c>
      <c r="AX111" s="110">
        <f>AW111*(1-$D$3)</f>
        <v>45.626651396219998</v>
      </c>
      <c r="AY111" s="113">
        <f t="shared" si="520"/>
        <v>45.626651396219998</v>
      </c>
      <c r="AZ111" s="113">
        <f t="shared" si="536"/>
        <v>45.626651396219998</v>
      </c>
      <c r="BA111" s="110">
        <f>AZ111*(1-$D$3)</f>
        <v>42.432785798484595</v>
      </c>
      <c r="BB111" s="113">
        <f t="shared" si="521"/>
        <v>42.432785798484595</v>
      </c>
      <c r="BC111" s="113">
        <f t="shared" si="537"/>
        <v>42.432785798484595</v>
      </c>
      <c r="BD111" s="110">
        <f>BC111*(1-$D$3)</f>
        <v>39.462490792590671</v>
      </c>
      <c r="BE111" s="113">
        <f t="shared" si="522"/>
        <v>39.462490792590671</v>
      </c>
      <c r="BF111" s="113">
        <f t="shared" si="538"/>
        <v>39.462490792590671</v>
      </c>
      <c r="BG111" s="110">
        <f>BF111*(1-$D$3)</f>
        <v>36.700116437109322</v>
      </c>
      <c r="BH111" s="113">
        <f t="shared" si="543"/>
        <v>36.700116437109322</v>
      </c>
      <c r="BI111" s="113">
        <f t="shared" si="539"/>
        <v>36.700116437109322</v>
      </c>
      <c r="BJ111" s="110">
        <f>BI111*(1-$D$3)</f>
        <v>34.131108286511669</v>
      </c>
      <c r="BK111" s="113">
        <f t="shared" si="544"/>
        <v>34.131108286511669</v>
      </c>
      <c r="BL111" s="113">
        <f t="shared" si="540"/>
        <v>34.131108286511669</v>
      </c>
      <c r="BM111" s="110">
        <f>BL111*(1-$D$3)</f>
        <v>31.74193070645585</v>
      </c>
      <c r="BN111" s="113">
        <f t="shared" si="545"/>
        <v>31.74193070645585</v>
      </c>
      <c r="BO111" s="113">
        <f t="shared" si="541"/>
        <v>31.74193070645585</v>
      </c>
      <c r="BP111" s="110">
        <f>BO111*(1-$D$3)</f>
        <v>29.519995557003938</v>
      </c>
      <c r="BQ111" s="113">
        <f t="shared" si="546"/>
        <v>29.519995557003938</v>
      </c>
      <c r="BR111" s="113">
        <f t="shared" si="542"/>
        <v>29.519995557003938</v>
      </c>
    </row>
    <row r="112" spans="3:71" hidden="1" outlineLevel="1" x14ac:dyDescent="0.25">
      <c r="C112">
        <f t="shared" si="498"/>
        <v>33</v>
      </c>
      <c r="AA112" s="110"/>
      <c r="AB112" s="110"/>
      <c r="AC112" s="110"/>
      <c r="AD112" s="110"/>
      <c r="AE112" s="110"/>
      <c r="AF112" s="110"/>
      <c r="AG112" s="110"/>
      <c r="AH112" s="110"/>
      <c r="AI112" s="110"/>
      <c r="AJ112" s="110">
        <f>AI109*1</f>
        <v>1093.0816490466236</v>
      </c>
      <c r="AK112" s="111">
        <f t="shared" si="531"/>
        <v>1093.0816490466236</v>
      </c>
      <c r="AL112" s="111">
        <f t="shared" ref="AL112:AL117" si="547">AK112</f>
        <v>1093.0816490466236</v>
      </c>
      <c r="AM112" s="110">
        <f>AL112*(1-$D$3)</f>
        <v>1016.5659336133599</v>
      </c>
      <c r="AN112" s="111">
        <f t="shared" si="532"/>
        <v>1016.5659336133599</v>
      </c>
      <c r="AO112" s="111">
        <f t="shared" ref="AO112:AO117" si="548">AN112</f>
        <v>1016.5659336133599</v>
      </c>
      <c r="AP112" s="110">
        <f>AO112*(1-$D$3)</f>
        <v>945.40631826042465</v>
      </c>
      <c r="AQ112" s="111">
        <f t="shared" si="533"/>
        <v>945.40631826042465</v>
      </c>
      <c r="AR112" s="111">
        <f t="shared" ref="AR112:AR117" si="549">AQ112</f>
        <v>945.40631826042465</v>
      </c>
      <c r="AS112" s="110">
        <f>AR112*(1-$D$3)</f>
        <v>879.22787598219486</v>
      </c>
      <c r="AT112" s="111">
        <f t="shared" si="534"/>
        <v>879.22787598219486</v>
      </c>
      <c r="AU112" s="111">
        <f t="shared" ref="AU112:AU117" si="550">AT112</f>
        <v>879.22787598219486</v>
      </c>
      <c r="AV112" s="110">
        <f>AU112*(1-$D$3)</f>
        <v>817.68192466344112</v>
      </c>
      <c r="AW112" s="111">
        <f t="shared" si="535"/>
        <v>817.68192466344112</v>
      </c>
      <c r="AX112" s="111">
        <f t="shared" ref="AX112:AX117" si="551">AW112</f>
        <v>817.68192466344112</v>
      </c>
      <c r="AY112" s="110">
        <f>AX112*(1-$D$3)</f>
        <v>760.44418993700015</v>
      </c>
      <c r="AZ112" s="111">
        <f t="shared" si="536"/>
        <v>760.44418993700015</v>
      </c>
      <c r="BA112" s="111">
        <f t="shared" ref="BA112:BA117" si="552">AZ112</f>
        <v>760.44418993700015</v>
      </c>
      <c r="BB112" s="110">
        <f>BA112*(1-$D$3)</f>
        <v>707.21309664141006</v>
      </c>
      <c r="BC112" s="111">
        <f t="shared" si="537"/>
        <v>707.21309664141006</v>
      </c>
      <c r="BD112" s="111">
        <f t="shared" ref="BD112:BD117" si="553">BC112</f>
        <v>707.21309664141006</v>
      </c>
      <c r="BE112" s="110">
        <f>BD112*(1-$D$3)</f>
        <v>657.70817987651128</v>
      </c>
      <c r="BF112" s="111">
        <f t="shared" si="538"/>
        <v>657.70817987651128</v>
      </c>
      <c r="BG112" s="111">
        <f t="shared" ref="BG112:BG117" si="554">BF112</f>
        <v>657.70817987651128</v>
      </c>
      <c r="BH112" s="110">
        <f>BG112*(1-$D$3)</f>
        <v>611.66860728515542</v>
      </c>
      <c r="BI112" s="111">
        <f>BH112</f>
        <v>611.66860728515542</v>
      </c>
      <c r="BJ112" s="111">
        <f t="shared" ref="BJ112:BJ114" si="555">BI112</f>
        <v>611.66860728515542</v>
      </c>
      <c r="BK112" s="110">
        <f>BJ112*(1-$D$3)</f>
        <v>568.85180477519452</v>
      </c>
      <c r="BL112" s="111">
        <f>BK112</f>
        <v>568.85180477519452</v>
      </c>
      <c r="BM112" s="111">
        <f t="shared" ref="BM112:BM114" si="556">BL112</f>
        <v>568.85180477519452</v>
      </c>
      <c r="BN112" s="110">
        <f>BM112*(1-$D$3)</f>
        <v>529.03217844093092</v>
      </c>
      <c r="BO112" s="111">
        <f>BN112</f>
        <v>529.03217844093092</v>
      </c>
      <c r="BP112" s="111">
        <f t="shared" ref="BP112:BP114" si="557">BO112</f>
        <v>529.03217844093092</v>
      </c>
      <c r="BQ112" s="110">
        <f>BP112*(1-$D$3)</f>
        <v>491.99992595006574</v>
      </c>
      <c r="BR112" s="111">
        <f>BQ112</f>
        <v>491.99992595006574</v>
      </c>
      <c r="BS112" s="111">
        <f t="shared" ref="BS112:BS114" si="558">BR112</f>
        <v>491.99992595006574</v>
      </c>
    </row>
    <row r="113" spans="2:74" hidden="1" outlineLevel="1" x14ac:dyDescent="0.25">
      <c r="C113">
        <f t="shared" si="498"/>
        <v>33</v>
      </c>
      <c r="AA113" s="110"/>
      <c r="AB113" s="110"/>
      <c r="AC113" s="110"/>
      <c r="AD113" s="110"/>
      <c r="AE113" s="110"/>
      <c r="AF113" s="110"/>
      <c r="AG113" s="110"/>
      <c r="AH113" s="110"/>
      <c r="AI113" s="110"/>
      <c r="AJ113" s="110">
        <f>AI110*1</f>
        <v>1027.4967501038263</v>
      </c>
      <c r="AK113" s="112">
        <f t="shared" si="531"/>
        <v>1027.4967501038263</v>
      </c>
      <c r="AL113" s="112">
        <f t="shared" si="547"/>
        <v>1027.4967501038263</v>
      </c>
      <c r="AM113" s="110">
        <f>AL113*(1-$D$3)</f>
        <v>955.57197759655844</v>
      </c>
      <c r="AN113" s="112">
        <f t="shared" si="532"/>
        <v>955.57197759655844</v>
      </c>
      <c r="AO113" s="112">
        <f t="shared" si="548"/>
        <v>955.57197759655844</v>
      </c>
      <c r="AP113" s="110">
        <f>AO113*(1-$D$3)</f>
        <v>888.68193916479925</v>
      </c>
      <c r="AQ113" s="112">
        <f t="shared" si="533"/>
        <v>888.68193916479925</v>
      </c>
      <c r="AR113" s="112">
        <f t="shared" si="549"/>
        <v>888.68193916479925</v>
      </c>
      <c r="AS113" s="110">
        <f>AR113*(1-$D$3)</f>
        <v>826.47420342326325</v>
      </c>
      <c r="AT113" s="112">
        <f t="shared" si="534"/>
        <v>826.47420342326325</v>
      </c>
      <c r="AU113" s="112">
        <f t="shared" si="550"/>
        <v>826.47420342326325</v>
      </c>
      <c r="AV113" s="110">
        <f>AU113*(1-$D$3)</f>
        <v>768.62100918363478</v>
      </c>
      <c r="AW113" s="112">
        <f t="shared" si="535"/>
        <v>768.62100918363478</v>
      </c>
      <c r="AX113" s="112">
        <f t="shared" si="551"/>
        <v>768.62100918363478</v>
      </c>
      <c r="AY113" s="110">
        <f>AX113*(1-$D$3)</f>
        <v>714.81753854078033</v>
      </c>
      <c r="AZ113" s="112">
        <f t="shared" si="536"/>
        <v>714.81753854078033</v>
      </c>
      <c r="BA113" s="112">
        <f t="shared" si="552"/>
        <v>714.81753854078033</v>
      </c>
      <c r="BB113" s="110">
        <f>BA113*(1-$D$3)</f>
        <v>664.7803108429257</v>
      </c>
      <c r="BC113" s="112">
        <f t="shared" si="537"/>
        <v>664.7803108429257</v>
      </c>
      <c r="BD113" s="112">
        <f t="shared" si="553"/>
        <v>664.7803108429257</v>
      </c>
      <c r="BE113" s="110">
        <f>BD113*(1-$D$3)</f>
        <v>618.24568908392087</v>
      </c>
      <c r="BF113" s="112">
        <f t="shared" si="538"/>
        <v>618.24568908392087</v>
      </c>
      <c r="BG113" s="112">
        <f t="shared" si="554"/>
        <v>618.24568908392087</v>
      </c>
      <c r="BH113" s="110">
        <f>BG113*(1-$D$3)</f>
        <v>574.96849084804637</v>
      </c>
      <c r="BI113" s="112">
        <f t="shared" ref="BI113:BI114" si="559">BH113</f>
        <v>574.96849084804637</v>
      </c>
      <c r="BJ113" s="112">
        <f t="shared" si="555"/>
        <v>574.96849084804637</v>
      </c>
      <c r="BK113" s="110">
        <f>BJ113*(1-$D$3)</f>
        <v>534.72069648868307</v>
      </c>
      <c r="BL113" s="112">
        <f t="shared" ref="BL113:BL114" si="560">BK113</f>
        <v>534.72069648868307</v>
      </c>
      <c r="BM113" s="112">
        <f t="shared" si="556"/>
        <v>534.72069648868307</v>
      </c>
      <c r="BN113" s="110">
        <f>BM113*(1-$D$3)</f>
        <v>497.2902477344752</v>
      </c>
      <c r="BO113" s="112">
        <f t="shared" ref="BO113:BO114" si="561">BN113</f>
        <v>497.2902477344752</v>
      </c>
      <c r="BP113" s="112">
        <f t="shared" si="557"/>
        <v>497.2902477344752</v>
      </c>
      <c r="BQ113" s="110">
        <f>BP113*(1-$D$3)</f>
        <v>462.47993039306192</v>
      </c>
      <c r="BR113" s="112">
        <f t="shared" ref="BR113:BR114" si="562">BQ113</f>
        <v>462.47993039306192</v>
      </c>
      <c r="BS113" s="112">
        <f t="shared" si="558"/>
        <v>462.47993039306192</v>
      </c>
    </row>
    <row r="114" spans="2:74" hidden="1" outlineLevel="1" x14ac:dyDescent="0.25">
      <c r="C114">
        <f t="shared" si="498"/>
        <v>33</v>
      </c>
      <c r="AA114" s="110"/>
      <c r="AB114" s="110"/>
      <c r="AC114" s="110"/>
      <c r="AD114" s="110"/>
      <c r="AE114" s="110"/>
      <c r="AF114" s="110"/>
      <c r="AG114" s="110"/>
      <c r="AH114" s="110"/>
      <c r="AI114" s="110"/>
      <c r="AJ114" s="110">
        <f>AI111*1</f>
        <v>65.584898942797395</v>
      </c>
      <c r="AK114" s="113">
        <f t="shared" si="531"/>
        <v>65.584898942797395</v>
      </c>
      <c r="AL114" s="113">
        <f t="shared" si="547"/>
        <v>65.584898942797395</v>
      </c>
      <c r="AM114" s="110">
        <f>AL114*(1-$D$3)</f>
        <v>60.993956016801576</v>
      </c>
      <c r="AN114" s="113">
        <f t="shared" si="532"/>
        <v>60.993956016801576</v>
      </c>
      <c r="AO114" s="113">
        <f t="shared" si="548"/>
        <v>60.993956016801576</v>
      </c>
      <c r="AP114" s="110">
        <f>AO114*(1-$D$3)</f>
        <v>56.724379095625459</v>
      </c>
      <c r="AQ114" s="113">
        <f t="shared" si="533"/>
        <v>56.724379095625459</v>
      </c>
      <c r="AR114" s="113">
        <f t="shared" si="549"/>
        <v>56.724379095625459</v>
      </c>
      <c r="AS114" s="110">
        <f>AR114*(1-$D$3)</f>
        <v>52.753672558931676</v>
      </c>
      <c r="AT114" s="113">
        <f t="shared" si="534"/>
        <v>52.753672558931676</v>
      </c>
      <c r="AU114" s="113">
        <f t="shared" si="550"/>
        <v>52.753672558931676</v>
      </c>
      <c r="AV114" s="110">
        <f>AU114*(1-$D$3)</f>
        <v>49.060915479806454</v>
      </c>
      <c r="AW114" s="113">
        <f t="shared" si="535"/>
        <v>49.060915479806454</v>
      </c>
      <c r="AX114" s="113">
        <f t="shared" si="551"/>
        <v>49.060915479806454</v>
      </c>
      <c r="AY114" s="110">
        <f>AX114*(1-$D$3)</f>
        <v>45.626651396219998</v>
      </c>
      <c r="AZ114" s="113">
        <f t="shared" si="536"/>
        <v>45.626651396219998</v>
      </c>
      <c r="BA114" s="113">
        <f t="shared" si="552"/>
        <v>45.626651396219998</v>
      </c>
      <c r="BB114" s="110">
        <f>BA114*(1-$D$3)</f>
        <v>42.432785798484595</v>
      </c>
      <c r="BC114" s="113">
        <f t="shared" si="537"/>
        <v>42.432785798484595</v>
      </c>
      <c r="BD114" s="113">
        <f t="shared" si="553"/>
        <v>42.432785798484595</v>
      </c>
      <c r="BE114" s="110">
        <f>BD114*(1-$D$3)</f>
        <v>39.462490792590671</v>
      </c>
      <c r="BF114" s="113">
        <f t="shared" si="538"/>
        <v>39.462490792590671</v>
      </c>
      <c r="BG114" s="113">
        <f t="shared" si="554"/>
        <v>39.462490792590671</v>
      </c>
      <c r="BH114" s="110">
        <f>BG114*(1-$D$3)</f>
        <v>36.700116437109322</v>
      </c>
      <c r="BI114" s="113">
        <f t="shared" si="559"/>
        <v>36.700116437109322</v>
      </c>
      <c r="BJ114" s="113">
        <f t="shared" si="555"/>
        <v>36.700116437109322</v>
      </c>
      <c r="BK114" s="110">
        <f>BJ114*(1-$D$3)</f>
        <v>34.131108286511669</v>
      </c>
      <c r="BL114" s="113">
        <f t="shared" si="560"/>
        <v>34.131108286511669</v>
      </c>
      <c r="BM114" s="113">
        <f t="shared" si="556"/>
        <v>34.131108286511669</v>
      </c>
      <c r="BN114" s="110">
        <f>BM114*(1-$D$3)</f>
        <v>31.74193070645585</v>
      </c>
      <c r="BO114" s="113">
        <f t="shared" si="561"/>
        <v>31.74193070645585</v>
      </c>
      <c r="BP114" s="113">
        <f t="shared" si="557"/>
        <v>31.74193070645585</v>
      </c>
      <c r="BQ114" s="110">
        <f>BP114*(1-$D$3)</f>
        <v>29.519995557003938</v>
      </c>
      <c r="BR114" s="113">
        <f t="shared" si="562"/>
        <v>29.519995557003938</v>
      </c>
      <c r="BS114" s="113">
        <f t="shared" si="558"/>
        <v>29.519995557003938</v>
      </c>
    </row>
    <row r="115" spans="2:74" hidden="1" outlineLevel="1" x14ac:dyDescent="0.25">
      <c r="C115">
        <f t="shared" si="498"/>
        <v>34</v>
      </c>
      <c r="AA115" s="110"/>
      <c r="AB115" s="110"/>
      <c r="AC115" s="110"/>
      <c r="AD115" s="110"/>
      <c r="AE115" s="110"/>
      <c r="AF115" s="110"/>
      <c r="AG115" s="110"/>
      <c r="AH115" s="110"/>
      <c r="AI115" s="110"/>
      <c r="AJ115" s="110"/>
      <c r="AK115" s="110">
        <f>AJ112*1</f>
        <v>1093.0816490466236</v>
      </c>
      <c r="AL115" s="111">
        <f t="shared" si="547"/>
        <v>1093.0816490466236</v>
      </c>
      <c r="AM115" s="111">
        <f t="shared" ref="AM115:AM120" si="563">AL115</f>
        <v>1093.0816490466236</v>
      </c>
      <c r="AN115" s="110">
        <f>AM115*(1-$D$3)</f>
        <v>1016.5659336133599</v>
      </c>
      <c r="AO115" s="111">
        <f t="shared" si="548"/>
        <v>1016.5659336133599</v>
      </c>
      <c r="AP115" s="111">
        <f t="shared" ref="AP115:AP120" si="564">AO115</f>
        <v>1016.5659336133599</v>
      </c>
      <c r="AQ115" s="110">
        <f>AP115*(1-$D$3)</f>
        <v>945.40631826042465</v>
      </c>
      <c r="AR115" s="111">
        <f t="shared" si="549"/>
        <v>945.40631826042465</v>
      </c>
      <c r="AS115" s="111">
        <f t="shared" ref="AS115:AS120" si="565">AR115</f>
        <v>945.40631826042465</v>
      </c>
      <c r="AT115" s="110">
        <f>AS115*(1-$D$3)</f>
        <v>879.22787598219486</v>
      </c>
      <c r="AU115" s="111">
        <f t="shared" si="550"/>
        <v>879.22787598219486</v>
      </c>
      <c r="AV115" s="111">
        <f t="shared" ref="AV115:AV120" si="566">AU115</f>
        <v>879.22787598219486</v>
      </c>
      <c r="AW115" s="110">
        <f>AV115*(1-$D$3)</f>
        <v>817.68192466344112</v>
      </c>
      <c r="AX115" s="111">
        <f t="shared" si="551"/>
        <v>817.68192466344112</v>
      </c>
      <c r="AY115" s="111">
        <f t="shared" ref="AY115:AY120" si="567">AX115</f>
        <v>817.68192466344112</v>
      </c>
      <c r="AZ115" s="110">
        <f>AY115*(1-$D$3)</f>
        <v>760.44418993700015</v>
      </c>
      <c r="BA115" s="111">
        <f t="shared" si="552"/>
        <v>760.44418993700015</v>
      </c>
      <c r="BB115" s="111">
        <f t="shared" ref="BB115:BB120" si="568">BA115</f>
        <v>760.44418993700015</v>
      </c>
      <c r="BC115" s="110">
        <f>BB115*(1-$D$3)</f>
        <v>707.21309664141006</v>
      </c>
      <c r="BD115" s="111">
        <f t="shared" si="553"/>
        <v>707.21309664141006</v>
      </c>
      <c r="BE115" s="111">
        <f t="shared" ref="BE115:BE120" si="569">BD115</f>
        <v>707.21309664141006</v>
      </c>
      <c r="BF115" s="110">
        <f>BE115*(1-$D$3)</f>
        <v>657.70817987651128</v>
      </c>
      <c r="BG115" s="111">
        <f t="shared" si="554"/>
        <v>657.70817987651128</v>
      </c>
      <c r="BH115" s="111">
        <f t="shared" ref="BH115:BH120" si="570">BG115</f>
        <v>657.70817987651128</v>
      </c>
      <c r="BI115" s="110">
        <f>BH115*(1-$D$3)</f>
        <v>611.66860728515542</v>
      </c>
      <c r="BJ115" s="111">
        <f>BI115</f>
        <v>611.66860728515542</v>
      </c>
      <c r="BK115" s="111">
        <f t="shared" ref="BK115:BK117" si="571">BJ115</f>
        <v>611.66860728515542</v>
      </c>
      <c r="BL115" s="110">
        <f>BK115*(1-$D$3)</f>
        <v>568.85180477519452</v>
      </c>
      <c r="BM115" s="111">
        <f>BL115</f>
        <v>568.85180477519452</v>
      </c>
      <c r="BN115" s="111">
        <f t="shared" ref="BN115:BN117" si="572">BM115</f>
        <v>568.85180477519452</v>
      </c>
      <c r="BO115" s="110">
        <f>BN115*(1-$D$3)</f>
        <v>529.03217844093092</v>
      </c>
      <c r="BP115" s="111">
        <f>BO115</f>
        <v>529.03217844093092</v>
      </c>
      <c r="BQ115" s="111">
        <f t="shared" ref="BQ115:BQ117" si="573">BP115</f>
        <v>529.03217844093092</v>
      </c>
      <c r="BR115" s="110">
        <f>BQ115*(1-$D$3)</f>
        <v>491.99992595006574</v>
      </c>
      <c r="BS115" s="111">
        <f>BR115</f>
        <v>491.99992595006574</v>
      </c>
      <c r="BT115" s="111">
        <f t="shared" ref="BT115:BT117" si="574">BS115</f>
        <v>491.99992595006574</v>
      </c>
    </row>
    <row r="116" spans="2:74" hidden="1" outlineLevel="1" x14ac:dyDescent="0.25">
      <c r="C116">
        <f t="shared" si="498"/>
        <v>34</v>
      </c>
      <c r="AA116" s="110"/>
      <c r="AB116" s="110"/>
      <c r="AC116" s="110"/>
      <c r="AD116" s="110"/>
      <c r="AE116" s="110"/>
      <c r="AF116" s="110"/>
      <c r="AG116" s="110"/>
      <c r="AH116" s="110"/>
      <c r="AI116" s="110"/>
      <c r="AJ116" s="110"/>
      <c r="AK116" s="110">
        <f>AJ113*1</f>
        <v>1027.4967501038263</v>
      </c>
      <c r="AL116" s="112">
        <f t="shared" si="547"/>
        <v>1027.4967501038263</v>
      </c>
      <c r="AM116" s="112">
        <f t="shared" si="563"/>
        <v>1027.4967501038263</v>
      </c>
      <c r="AN116" s="110">
        <f>AM116*(1-$D$3)</f>
        <v>955.57197759655844</v>
      </c>
      <c r="AO116" s="112">
        <f t="shared" si="548"/>
        <v>955.57197759655844</v>
      </c>
      <c r="AP116" s="112">
        <f t="shared" si="564"/>
        <v>955.57197759655844</v>
      </c>
      <c r="AQ116" s="110">
        <f>AP116*(1-$D$3)</f>
        <v>888.68193916479925</v>
      </c>
      <c r="AR116" s="112">
        <f t="shared" si="549"/>
        <v>888.68193916479925</v>
      </c>
      <c r="AS116" s="112">
        <f t="shared" si="565"/>
        <v>888.68193916479925</v>
      </c>
      <c r="AT116" s="110">
        <f>AS116*(1-$D$3)</f>
        <v>826.47420342326325</v>
      </c>
      <c r="AU116" s="112">
        <f t="shared" si="550"/>
        <v>826.47420342326325</v>
      </c>
      <c r="AV116" s="112">
        <f t="shared" si="566"/>
        <v>826.47420342326325</v>
      </c>
      <c r="AW116" s="110">
        <f>AV116*(1-$D$3)</f>
        <v>768.62100918363478</v>
      </c>
      <c r="AX116" s="112">
        <f t="shared" si="551"/>
        <v>768.62100918363478</v>
      </c>
      <c r="AY116" s="112">
        <f t="shared" si="567"/>
        <v>768.62100918363478</v>
      </c>
      <c r="AZ116" s="110">
        <f>AY116*(1-$D$3)</f>
        <v>714.81753854078033</v>
      </c>
      <c r="BA116" s="112">
        <f t="shared" si="552"/>
        <v>714.81753854078033</v>
      </c>
      <c r="BB116" s="112">
        <f t="shared" si="568"/>
        <v>714.81753854078033</v>
      </c>
      <c r="BC116" s="110">
        <f>BB116*(1-$D$3)</f>
        <v>664.7803108429257</v>
      </c>
      <c r="BD116" s="112">
        <f t="shared" si="553"/>
        <v>664.7803108429257</v>
      </c>
      <c r="BE116" s="112">
        <f t="shared" si="569"/>
        <v>664.7803108429257</v>
      </c>
      <c r="BF116" s="110">
        <f>BE116*(1-$D$3)</f>
        <v>618.24568908392087</v>
      </c>
      <c r="BG116" s="112">
        <f t="shared" si="554"/>
        <v>618.24568908392087</v>
      </c>
      <c r="BH116" s="112">
        <f t="shared" si="570"/>
        <v>618.24568908392087</v>
      </c>
      <c r="BI116" s="110">
        <f>BH116*(1-$D$3)</f>
        <v>574.96849084804637</v>
      </c>
      <c r="BJ116" s="112">
        <f t="shared" ref="BJ116:BJ117" si="575">BI116</f>
        <v>574.96849084804637</v>
      </c>
      <c r="BK116" s="112">
        <f t="shared" si="571"/>
        <v>574.96849084804637</v>
      </c>
      <c r="BL116" s="110">
        <f>BK116*(1-$D$3)</f>
        <v>534.72069648868307</v>
      </c>
      <c r="BM116" s="112">
        <f t="shared" ref="BM116:BM117" si="576">BL116</f>
        <v>534.72069648868307</v>
      </c>
      <c r="BN116" s="112">
        <f t="shared" si="572"/>
        <v>534.72069648868307</v>
      </c>
      <c r="BO116" s="110">
        <f>BN116*(1-$D$3)</f>
        <v>497.2902477344752</v>
      </c>
      <c r="BP116" s="112">
        <f t="shared" ref="BP116:BP117" si="577">BO116</f>
        <v>497.2902477344752</v>
      </c>
      <c r="BQ116" s="112">
        <f t="shared" si="573"/>
        <v>497.2902477344752</v>
      </c>
      <c r="BR116" s="110">
        <f>BQ116*(1-$D$3)</f>
        <v>462.47993039306192</v>
      </c>
      <c r="BS116" s="112">
        <f t="shared" ref="BS116:BS117" si="578">BR116</f>
        <v>462.47993039306192</v>
      </c>
      <c r="BT116" s="112">
        <f t="shared" si="574"/>
        <v>462.47993039306192</v>
      </c>
    </row>
    <row r="117" spans="2:74" hidden="1" outlineLevel="1" x14ac:dyDescent="0.25">
      <c r="C117">
        <f>C114+1</f>
        <v>34</v>
      </c>
      <c r="AA117" s="110"/>
      <c r="AB117" s="110"/>
      <c r="AC117" s="110"/>
      <c r="AD117" s="110"/>
      <c r="AE117" s="110"/>
      <c r="AF117" s="110"/>
      <c r="AG117" s="110"/>
      <c r="AH117" s="110"/>
      <c r="AI117" s="110"/>
      <c r="AJ117" s="110"/>
      <c r="AK117" s="110">
        <f>AJ114*1</f>
        <v>65.584898942797395</v>
      </c>
      <c r="AL117" s="113">
        <f t="shared" si="547"/>
        <v>65.584898942797395</v>
      </c>
      <c r="AM117" s="113">
        <f t="shared" si="563"/>
        <v>65.584898942797395</v>
      </c>
      <c r="AN117" s="110">
        <f>AM117*(1-$D$3)</f>
        <v>60.993956016801576</v>
      </c>
      <c r="AO117" s="113">
        <f t="shared" si="548"/>
        <v>60.993956016801576</v>
      </c>
      <c r="AP117" s="113">
        <f t="shared" si="564"/>
        <v>60.993956016801576</v>
      </c>
      <c r="AQ117" s="110">
        <f>AP117*(1-$D$3)</f>
        <v>56.724379095625459</v>
      </c>
      <c r="AR117" s="113">
        <f t="shared" si="549"/>
        <v>56.724379095625459</v>
      </c>
      <c r="AS117" s="113">
        <f t="shared" si="565"/>
        <v>56.724379095625459</v>
      </c>
      <c r="AT117" s="110">
        <f>AS117*(1-$D$3)</f>
        <v>52.753672558931676</v>
      </c>
      <c r="AU117" s="113">
        <f t="shared" si="550"/>
        <v>52.753672558931676</v>
      </c>
      <c r="AV117" s="113">
        <f t="shared" si="566"/>
        <v>52.753672558931676</v>
      </c>
      <c r="AW117" s="110">
        <f>AV117*(1-$D$3)</f>
        <v>49.060915479806454</v>
      </c>
      <c r="AX117" s="113">
        <f t="shared" si="551"/>
        <v>49.060915479806454</v>
      </c>
      <c r="AY117" s="113">
        <f t="shared" si="567"/>
        <v>49.060915479806454</v>
      </c>
      <c r="AZ117" s="110">
        <f>AY117*(1-$D$3)</f>
        <v>45.626651396219998</v>
      </c>
      <c r="BA117" s="113">
        <f t="shared" si="552"/>
        <v>45.626651396219998</v>
      </c>
      <c r="BB117" s="113">
        <f t="shared" si="568"/>
        <v>45.626651396219998</v>
      </c>
      <c r="BC117" s="110">
        <f>BB117*(1-$D$3)</f>
        <v>42.432785798484595</v>
      </c>
      <c r="BD117" s="113">
        <f t="shared" si="553"/>
        <v>42.432785798484595</v>
      </c>
      <c r="BE117" s="113">
        <f t="shared" si="569"/>
        <v>42.432785798484595</v>
      </c>
      <c r="BF117" s="110">
        <f>BE117*(1-$D$3)</f>
        <v>39.462490792590671</v>
      </c>
      <c r="BG117" s="113">
        <f t="shared" si="554"/>
        <v>39.462490792590671</v>
      </c>
      <c r="BH117" s="113">
        <f t="shared" si="570"/>
        <v>39.462490792590671</v>
      </c>
      <c r="BI117" s="110">
        <f>BH117*(1-$D$3)</f>
        <v>36.700116437109322</v>
      </c>
      <c r="BJ117" s="113">
        <f t="shared" si="575"/>
        <v>36.700116437109322</v>
      </c>
      <c r="BK117" s="113">
        <f t="shared" si="571"/>
        <v>36.700116437109322</v>
      </c>
      <c r="BL117" s="110">
        <f>BK117*(1-$D$3)</f>
        <v>34.131108286511669</v>
      </c>
      <c r="BM117" s="113">
        <f t="shared" si="576"/>
        <v>34.131108286511669</v>
      </c>
      <c r="BN117" s="113">
        <f t="shared" si="572"/>
        <v>34.131108286511669</v>
      </c>
      <c r="BO117" s="110">
        <f>BN117*(1-$D$3)</f>
        <v>31.74193070645585</v>
      </c>
      <c r="BP117" s="113">
        <f t="shared" si="577"/>
        <v>31.74193070645585</v>
      </c>
      <c r="BQ117" s="113">
        <f t="shared" si="573"/>
        <v>31.74193070645585</v>
      </c>
      <c r="BR117" s="110">
        <f>BQ117*(1-$D$3)</f>
        <v>29.519995557003938</v>
      </c>
      <c r="BS117" s="113">
        <f t="shared" si="578"/>
        <v>29.519995557003938</v>
      </c>
      <c r="BT117" s="113">
        <f t="shared" si="574"/>
        <v>29.519995557003938</v>
      </c>
    </row>
    <row r="118" spans="2:74" hidden="1" outlineLevel="1" x14ac:dyDescent="0.25">
      <c r="C118">
        <f t="shared" si="498"/>
        <v>35</v>
      </c>
      <c r="AA118" s="110"/>
      <c r="AB118" s="110"/>
      <c r="AC118" s="110"/>
      <c r="AD118" s="110"/>
      <c r="AE118" s="110"/>
      <c r="AF118" s="110"/>
      <c r="AG118" s="110"/>
      <c r="AH118" s="110"/>
      <c r="AI118" s="110"/>
      <c r="AJ118" s="110"/>
      <c r="AK118" s="110"/>
      <c r="AL118" s="110">
        <f>AK115*1</f>
        <v>1093.0816490466236</v>
      </c>
      <c r="AM118" s="111">
        <f t="shared" si="563"/>
        <v>1093.0816490466236</v>
      </c>
      <c r="AN118" s="111">
        <f t="shared" ref="AN118:AN123" si="579">AM118</f>
        <v>1093.0816490466236</v>
      </c>
      <c r="AO118" s="110">
        <f>AN118*(1-$D$3)</f>
        <v>1016.5659336133599</v>
      </c>
      <c r="AP118" s="111">
        <f t="shared" si="564"/>
        <v>1016.5659336133599</v>
      </c>
      <c r="AQ118" s="111">
        <f t="shared" ref="AQ118:AQ123" si="580">AP118</f>
        <v>1016.5659336133599</v>
      </c>
      <c r="AR118" s="110">
        <f>AQ118*(1-$D$3)</f>
        <v>945.40631826042465</v>
      </c>
      <c r="AS118" s="111">
        <f t="shared" si="565"/>
        <v>945.40631826042465</v>
      </c>
      <c r="AT118" s="111">
        <f t="shared" ref="AT118:AT123" si="581">AS118</f>
        <v>945.40631826042465</v>
      </c>
      <c r="AU118" s="110">
        <f>AT118*(1-$D$3)</f>
        <v>879.22787598219486</v>
      </c>
      <c r="AV118" s="111">
        <f t="shared" si="566"/>
        <v>879.22787598219486</v>
      </c>
      <c r="AW118" s="111">
        <f t="shared" ref="AW118:AW123" si="582">AV118</f>
        <v>879.22787598219486</v>
      </c>
      <c r="AX118" s="110">
        <f>AW118*(1-$D$3)</f>
        <v>817.68192466344112</v>
      </c>
      <c r="AY118" s="111">
        <f t="shared" si="567"/>
        <v>817.68192466344112</v>
      </c>
      <c r="AZ118" s="111">
        <f t="shared" ref="AZ118:AZ123" si="583">AY118</f>
        <v>817.68192466344112</v>
      </c>
      <c r="BA118" s="110">
        <f>AZ118*(1-$D$3)</f>
        <v>760.44418993700015</v>
      </c>
      <c r="BB118" s="111">
        <f t="shared" si="568"/>
        <v>760.44418993700015</v>
      </c>
      <c r="BC118" s="111">
        <f t="shared" ref="BC118:BC123" si="584">BB118</f>
        <v>760.44418993700015</v>
      </c>
      <c r="BD118" s="110">
        <f>BC118*(1-$D$3)</f>
        <v>707.21309664141006</v>
      </c>
      <c r="BE118" s="111">
        <f t="shared" si="569"/>
        <v>707.21309664141006</v>
      </c>
      <c r="BF118" s="111">
        <f t="shared" ref="BF118:BF123" si="585">BE118</f>
        <v>707.21309664141006</v>
      </c>
      <c r="BG118" s="110">
        <f>BF118*(1-$D$3)</f>
        <v>657.70817987651128</v>
      </c>
      <c r="BH118" s="111">
        <f t="shared" si="570"/>
        <v>657.70817987651128</v>
      </c>
      <c r="BI118" s="111">
        <f t="shared" ref="BI118:BI123" si="586">BH118</f>
        <v>657.70817987651128</v>
      </c>
      <c r="BJ118" s="110">
        <f>BI118*(1-$D$3)</f>
        <v>611.66860728515542</v>
      </c>
      <c r="BK118" s="111">
        <f>BJ118</f>
        <v>611.66860728515542</v>
      </c>
      <c r="BL118" s="111">
        <f t="shared" ref="BL118:BL120" si="587">BK118</f>
        <v>611.66860728515542</v>
      </c>
      <c r="BM118" s="110">
        <f>BL118*(1-$D$3)</f>
        <v>568.85180477519452</v>
      </c>
      <c r="BN118" s="111">
        <f>BM118</f>
        <v>568.85180477519452</v>
      </c>
      <c r="BO118" s="111">
        <f t="shared" ref="BO118:BO120" si="588">BN118</f>
        <v>568.85180477519452</v>
      </c>
      <c r="BP118" s="110">
        <f>BO118*(1-$D$3)</f>
        <v>529.03217844093092</v>
      </c>
      <c r="BQ118" s="111">
        <f>BP118</f>
        <v>529.03217844093092</v>
      </c>
      <c r="BR118" s="111">
        <f t="shared" ref="BR118:BR120" si="589">BQ118</f>
        <v>529.03217844093092</v>
      </c>
      <c r="BS118" s="110">
        <f>BR118*(1-$D$3)</f>
        <v>491.99992595006574</v>
      </c>
      <c r="BT118" s="111">
        <f>BS118</f>
        <v>491.99992595006574</v>
      </c>
      <c r="BU118" s="111">
        <f t="shared" ref="BU118:BU120" si="590">BT118</f>
        <v>491.99992595006574</v>
      </c>
    </row>
    <row r="119" spans="2:74" hidden="1" outlineLevel="1" x14ac:dyDescent="0.25">
      <c r="C119">
        <f t="shared" si="498"/>
        <v>35</v>
      </c>
      <c r="AA119" s="110"/>
      <c r="AB119" s="110"/>
      <c r="AC119" s="110"/>
      <c r="AD119" s="110"/>
      <c r="AE119" s="110"/>
      <c r="AF119" s="110"/>
      <c r="AG119" s="110"/>
      <c r="AH119" s="110"/>
      <c r="AI119" s="110"/>
      <c r="AJ119" s="110"/>
      <c r="AK119" s="110"/>
      <c r="AL119" s="110">
        <f>AK116*1</f>
        <v>1027.4967501038263</v>
      </c>
      <c r="AM119" s="112">
        <f t="shared" si="563"/>
        <v>1027.4967501038263</v>
      </c>
      <c r="AN119" s="112">
        <f t="shared" si="579"/>
        <v>1027.4967501038263</v>
      </c>
      <c r="AO119" s="110">
        <f>AN119*(1-$D$3)</f>
        <v>955.57197759655844</v>
      </c>
      <c r="AP119" s="112">
        <f t="shared" si="564"/>
        <v>955.57197759655844</v>
      </c>
      <c r="AQ119" s="112">
        <f t="shared" si="580"/>
        <v>955.57197759655844</v>
      </c>
      <c r="AR119" s="110">
        <f>AQ119*(1-$D$3)</f>
        <v>888.68193916479925</v>
      </c>
      <c r="AS119" s="112">
        <f t="shared" si="565"/>
        <v>888.68193916479925</v>
      </c>
      <c r="AT119" s="112">
        <f t="shared" si="581"/>
        <v>888.68193916479925</v>
      </c>
      <c r="AU119" s="110">
        <f>AT119*(1-$D$3)</f>
        <v>826.47420342326325</v>
      </c>
      <c r="AV119" s="112">
        <f t="shared" si="566"/>
        <v>826.47420342326325</v>
      </c>
      <c r="AW119" s="112">
        <f t="shared" si="582"/>
        <v>826.47420342326325</v>
      </c>
      <c r="AX119" s="110">
        <f>AW119*(1-$D$3)</f>
        <v>768.62100918363478</v>
      </c>
      <c r="AY119" s="112">
        <f t="shared" si="567"/>
        <v>768.62100918363478</v>
      </c>
      <c r="AZ119" s="112">
        <f t="shared" si="583"/>
        <v>768.62100918363478</v>
      </c>
      <c r="BA119" s="110">
        <f>AZ119*(1-$D$3)</f>
        <v>714.81753854078033</v>
      </c>
      <c r="BB119" s="112">
        <f t="shared" si="568"/>
        <v>714.81753854078033</v>
      </c>
      <c r="BC119" s="112">
        <f t="shared" si="584"/>
        <v>714.81753854078033</v>
      </c>
      <c r="BD119" s="110">
        <f>BC119*(1-$D$3)</f>
        <v>664.7803108429257</v>
      </c>
      <c r="BE119" s="112">
        <f t="shared" si="569"/>
        <v>664.7803108429257</v>
      </c>
      <c r="BF119" s="112">
        <f t="shared" si="585"/>
        <v>664.7803108429257</v>
      </c>
      <c r="BG119" s="110">
        <f>BF119*(1-$D$3)</f>
        <v>618.24568908392087</v>
      </c>
      <c r="BH119" s="112">
        <f t="shared" si="570"/>
        <v>618.24568908392087</v>
      </c>
      <c r="BI119" s="112">
        <f t="shared" si="586"/>
        <v>618.24568908392087</v>
      </c>
      <c r="BJ119" s="110">
        <f>BI119*(1-$D$3)</f>
        <v>574.96849084804637</v>
      </c>
      <c r="BK119" s="112">
        <f t="shared" ref="BK119:BK120" si="591">BJ119</f>
        <v>574.96849084804637</v>
      </c>
      <c r="BL119" s="112">
        <f t="shared" si="587"/>
        <v>574.96849084804637</v>
      </c>
      <c r="BM119" s="110">
        <f>BL119*(1-$D$3)</f>
        <v>534.72069648868307</v>
      </c>
      <c r="BN119" s="112">
        <f t="shared" ref="BN119:BN120" si="592">BM119</f>
        <v>534.72069648868307</v>
      </c>
      <c r="BO119" s="112">
        <f t="shared" si="588"/>
        <v>534.72069648868307</v>
      </c>
      <c r="BP119" s="110">
        <f>BO119*(1-$D$3)</f>
        <v>497.2902477344752</v>
      </c>
      <c r="BQ119" s="112">
        <f t="shared" ref="BQ119:BQ120" si="593">BP119</f>
        <v>497.2902477344752</v>
      </c>
      <c r="BR119" s="112">
        <f t="shared" si="589"/>
        <v>497.2902477344752</v>
      </c>
      <c r="BS119" s="110">
        <f>BR119*(1-$D$3)</f>
        <v>462.47993039306192</v>
      </c>
      <c r="BT119" s="112">
        <f t="shared" ref="BT119:BT120" si="594">BS119</f>
        <v>462.47993039306192</v>
      </c>
      <c r="BU119" s="112">
        <f t="shared" si="590"/>
        <v>462.47993039306192</v>
      </c>
    </row>
    <row r="120" spans="2:74" hidden="1" outlineLevel="1" x14ac:dyDescent="0.25">
      <c r="C120">
        <f t="shared" si="498"/>
        <v>35</v>
      </c>
      <c r="AA120" s="110"/>
      <c r="AB120" s="110"/>
      <c r="AC120" s="110"/>
      <c r="AD120" s="110"/>
      <c r="AE120" s="110"/>
      <c r="AF120" s="110"/>
      <c r="AG120" s="110"/>
      <c r="AH120" s="110"/>
      <c r="AI120" s="110"/>
      <c r="AJ120" s="110"/>
      <c r="AK120" s="110"/>
      <c r="AL120" s="110">
        <f>AK117*1</f>
        <v>65.584898942797395</v>
      </c>
      <c r="AM120" s="113">
        <f t="shared" si="563"/>
        <v>65.584898942797395</v>
      </c>
      <c r="AN120" s="113">
        <f t="shared" si="579"/>
        <v>65.584898942797395</v>
      </c>
      <c r="AO120" s="110">
        <f>AN120*(1-$D$3)</f>
        <v>60.993956016801576</v>
      </c>
      <c r="AP120" s="113">
        <f t="shared" si="564"/>
        <v>60.993956016801576</v>
      </c>
      <c r="AQ120" s="113">
        <f t="shared" si="580"/>
        <v>60.993956016801576</v>
      </c>
      <c r="AR120" s="110">
        <f>AQ120*(1-$D$3)</f>
        <v>56.724379095625459</v>
      </c>
      <c r="AS120" s="113">
        <f t="shared" si="565"/>
        <v>56.724379095625459</v>
      </c>
      <c r="AT120" s="113">
        <f t="shared" si="581"/>
        <v>56.724379095625459</v>
      </c>
      <c r="AU120" s="110">
        <f>AT120*(1-$D$3)</f>
        <v>52.753672558931676</v>
      </c>
      <c r="AV120" s="113">
        <f t="shared" si="566"/>
        <v>52.753672558931676</v>
      </c>
      <c r="AW120" s="113">
        <f t="shared" si="582"/>
        <v>52.753672558931676</v>
      </c>
      <c r="AX120" s="110">
        <f>AW120*(1-$D$3)</f>
        <v>49.060915479806454</v>
      </c>
      <c r="AY120" s="113">
        <f t="shared" si="567"/>
        <v>49.060915479806454</v>
      </c>
      <c r="AZ120" s="113">
        <f t="shared" si="583"/>
        <v>49.060915479806454</v>
      </c>
      <c r="BA120" s="110">
        <f>AZ120*(1-$D$3)</f>
        <v>45.626651396219998</v>
      </c>
      <c r="BB120" s="113">
        <f t="shared" si="568"/>
        <v>45.626651396219998</v>
      </c>
      <c r="BC120" s="113">
        <f t="shared" si="584"/>
        <v>45.626651396219998</v>
      </c>
      <c r="BD120" s="110">
        <f>BC120*(1-$D$3)</f>
        <v>42.432785798484595</v>
      </c>
      <c r="BE120" s="113">
        <f t="shared" si="569"/>
        <v>42.432785798484595</v>
      </c>
      <c r="BF120" s="113">
        <f t="shared" si="585"/>
        <v>42.432785798484595</v>
      </c>
      <c r="BG120" s="110">
        <f>BF120*(1-$D$3)</f>
        <v>39.462490792590671</v>
      </c>
      <c r="BH120" s="113">
        <f t="shared" si="570"/>
        <v>39.462490792590671</v>
      </c>
      <c r="BI120" s="113">
        <f t="shared" si="586"/>
        <v>39.462490792590671</v>
      </c>
      <c r="BJ120" s="110">
        <f>BI120*(1-$D$3)</f>
        <v>36.700116437109322</v>
      </c>
      <c r="BK120" s="113">
        <f t="shared" si="591"/>
        <v>36.700116437109322</v>
      </c>
      <c r="BL120" s="113">
        <f t="shared" si="587"/>
        <v>36.700116437109322</v>
      </c>
      <c r="BM120" s="110">
        <f>BL120*(1-$D$3)</f>
        <v>34.131108286511669</v>
      </c>
      <c r="BN120" s="113">
        <f t="shared" si="592"/>
        <v>34.131108286511669</v>
      </c>
      <c r="BO120" s="113">
        <f t="shared" si="588"/>
        <v>34.131108286511669</v>
      </c>
      <c r="BP120" s="110">
        <f>BO120*(1-$D$3)</f>
        <v>31.74193070645585</v>
      </c>
      <c r="BQ120" s="113">
        <f t="shared" si="593"/>
        <v>31.74193070645585</v>
      </c>
      <c r="BR120" s="113">
        <f t="shared" si="589"/>
        <v>31.74193070645585</v>
      </c>
      <c r="BS120" s="110">
        <f>BR120*(1-$D$3)</f>
        <v>29.519995557003938</v>
      </c>
      <c r="BT120" s="113">
        <f t="shared" si="594"/>
        <v>29.519995557003938</v>
      </c>
      <c r="BU120" s="113">
        <f t="shared" si="590"/>
        <v>29.519995557003938</v>
      </c>
    </row>
    <row r="121" spans="2:74" hidden="1" outlineLevel="1" x14ac:dyDescent="0.25">
      <c r="C121">
        <f t="shared" si="498"/>
        <v>36</v>
      </c>
      <c r="AA121" s="110"/>
      <c r="AB121" s="110"/>
      <c r="AC121" s="110"/>
      <c r="AD121" s="110"/>
      <c r="AE121" s="110"/>
      <c r="AF121" s="110"/>
      <c r="AG121" s="110"/>
      <c r="AH121" s="110"/>
      <c r="AI121" s="110"/>
      <c r="AJ121" s="110"/>
      <c r="AK121" s="110"/>
      <c r="AL121" s="110"/>
      <c r="AM121" s="110">
        <f>AL118*1</f>
        <v>1093.0816490466236</v>
      </c>
      <c r="AN121" s="111">
        <f t="shared" si="579"/>
        <v>1093.0816490466236</v>
      </c>
      <c r="AO121" s="111">
        <f t="shared" ref="AO121:AO123" si="595">AN121</f>
        <v>1093.0816490466236</v>
      </c>
      <c r="AP121" s="110">
        <f>AO121*(1-$D$3)</f>
        <v>1016.5659336133599</v>
      </c>
      <c r="AQ121" s="111">
        <f t="shared" si="580"/>
        <v>1016.5659336133599</v>
      </c>
      <c r="AR121" s="111">
        <f t="shared" ref="AR121:AR123" si="596">AQ121</f>
        <v>1016.5659336133599</v>
      </c>
      <c r="AS121" s="110">
        <f>AR121*(1-$D$3)</f>
        <v>945.40631826042465</v>
      </c>
      <c r="AT121" s="111">
        <f t="shared" si="581"/>
        <v>945.40631826042465</v>
      </c>
      <c r="AU121" s="111">
        <f t="shared" ref="AU121:AU123" si="597">AT121</f>
        <v>945.40631826042465</v>
      </c>
      <c r="AV121" s="110">
        <f>AU121*(1-$D$3)</f>
        <v>879.22787598219486</v>
      </c>
      <c r="AW121" s="111">
        <f t="shared" si="582"/>
        <v>879.22787598219486</v>
      </c>
      <c r="AX121" s="111">
        <f t="shared" ref="AX121:AX123" si="598">AW121</f>
        <v>879.22787598219486</v>
      </c>
      <c r="AY121" s="110">
        <f>AX121*(1-$D$3)</f>
        <v>817.68192466344112</v>
      </c>
      <c r="AZ121" s="111">
        <f t="shared" si="583"/>
        <v>817.68192466344112</v>
      </c>
      <c r="BA121" s="111">
        <f t="shared" ref="BA121:BA123" si="599">AZ121</f>
        <v>817.68192466344112</v>
      </c>
      <c r="BB121" s="110">
        <f>BA121*(1-$D$3)</f>
        <v>760.44418993700015</v>
      </c>
      <c r="BC121" s="111">
        <f t="shared" si="584"/>
        <v>760.44418993700015</v>
      </c>
      <c r="BD121" s="111">
        <f t="shared" ref="BD121:BD123" si="600">BC121</f>
        <v>760.44418993700015</v>
      </c>
      <c r="BE121" s="110">
        <f>BD121*(1-$D$3)</f>
        <v>707.21309664141006</v>
      </c>
      <c r="BF121" s="111">
        <f t="shared" si="585"/>
        <v>707.21309664141006</v>
      </c>
      <c r="BG121" s="111">
        <f t="shared" ref="BG121:BG123" si="601">BF121</f>
        <v>707.21309664141006</v>
      </c>
      <c r="BH121" s="110">
        <f>BG121*(1-$D$3)</f>
        <v>657.70817987651128</v>
      </c>
      <c r="BI121" s="111">
        <f t="shared" si="586"/>
        <v>657.70817987651128</v>
      </c>
      <c r="BJ121" s="111">
        <f t="shared" ref="BJ121:BJ123" si="602">BI121</f>
        <v>657.70817987651128</v>
      </c>
      <c r="BK121" s="110">
        <f>BJ121*(1-$D$3)</f>
        <v>611.66860728515542</v>
      </c>
      <c r="BL121" s="111">
        <f>BK121</f>
        <v>611.66860728515542</v>
      </c>
      <c r="BM121" s="111">
        <f t="shared" ref="BM121:BM123" si="603">BL121</f>
        <v>611.66860728515542</v>
      </c>
      <c r="BN121" s="110">
        <f>BM121*(1-$D$3)</f>
        <v>568.85180477519452</v>
      </c>
      <c r="BO121" s="111">
        <f>BN121</f>
        <v>568.85180477519452</v>
      </c>
      <c r="BP121" s="111">
        <f t="shared" ref="BP121:BP123" si="604">BO121</f>
        <v>568.85180477519452</v>
      </c>
      <c r="BQ121" s="110">
        <f>BP121*(1-$D$3)</f>
        <v>529.03217844093092</v>
      </c>
      <c r="BR121" s="111">
        <f>BQ121</f>
        <v>529.03217844093092</v>
      </c>
      <c r="BS121" s="111">
        <f t="shared" ref="BS121:BS123" si="605">BR121</f>
        <v>529.03217844093092</v>
      </c>
      <c r="BT121" s="110">
        <f>BS121*(1-$D$3)</f>
        <v>491.99992595006574</v>
      </c>
      <c r="BU121" s="111">
        <f>BT121</f>
        <v>491.99992595006574</v>
      </c>
      <c r="BV121" s="111">
        <f t="shared" ref="BV121:BV123" si="606">BU121</f>
        <v>491.99992595006574</v>
      </c>
    </row>
    <row r="122" spans="2:74" hidden="1" outlineLevel="1" x14ac:dyDescent="0.25">
      <c r="C122">
        <f t="shared" si="498"/>
        <v>36</v>
      </c>
      <c r="AA122" s="110"/>
      <c r="AB122" s="110"/>
      <c r="AC122" s="110"/>
      <c r="AD122" s="110"/>
      <c r="AE122" s="110"/>
      <c r="AF122" s="110"/>
      <c r="AG122" s="110"/>
      <c r="AH122" s="110"/>
      <c r="AI122" s="110"/>
      <c r="AJ122" s="110"/>
      <c r="AK122" s="110"/>
      <c r="AL122" s="110"/>
      <c r="AM122" s="110">
        <f>AL119*1</f>
        <v>1027.4967501038263</v>
      </c>
      <c r="AN122" s="112">
        <f t="shared" si="579"/>
        <v>1027.4967501038263</v>
      </c>
      <c r="AO122" s="112">
        <f t="shared" si="595"/>
        <v>1027.4967501038263</v>
      </c>
      <c r="AP122" s="110">
        <f>AO122*(1-$D$3)</f>
        <v>955.57197759655844</v>
      </c>
      <c r="AQ122" s="112">
        <f t="shared" si="580"/>
        <v>955.57197759655844</v>
      </c>
      <c r="AR122" s="112">
        <f t="shared" si="596"/>
        <v>955.57197759655844</v>
      </c>
      <c r="AS122" s="110">
        <f>AR122*(1-$D$3)</f>
        <v>888.68193916479925</v>
      </c>
      <c r="AT122" s="112">
        <f t="shared" si="581"/>
        <v>888.68193916479925</v>
      </c>
      <c r="AU122" s="112">
        <f t="shared" si="597"/>
        <v>888.68193916479925</v>
      </c>
      <c r="AV122" s="110">
        <f>AU122*(1-$D$3)</f>
        <v>826.47420342326325</v>
      </c>
      <c r="AW122" s="112">
        <f t="shared" si="582"/>
        <v>826.47420342326325</v>
      </c>
      <c r="AX122" s="112">
        <f t="shared" si="598"/>
        <v>826.47420342326325</v>
      </c>
      <c r="AY122" s="110">
        <f>AX122*(1-$D$3)</f>
        <v>768.62100918363478</v>
      </c>
      <c r="AZ122" s="112">
        <f t="shared" si="583"/>
        <v>768.62100918363478</v>
      </c>
      <c r="BA122" s="112">
        <f t="shared" si="599"/>
        <v>768.62100918363478</v>
      </c>
      <c r="BB122" s="110">
        <f>BA122*(1-$D$3)</f>
        <v>714.81753854078033</v>
      </c>
      <c r="BC122" s="112">
        <f t="shared" si="584"/>
        <v>714.81753854078033</v>
      </c>
      <c r="BD122" s="112">
        <f t="shared" si="600"/>
        <v>714.81753854078033</v>
      </c>
      <c r="BE122" s="110">
        <f>BD122*(1-$D$3)</f>
        <v>664.7803108429257</v>
      </c>
      <c r="BF122" s="112">
        <f t="shared" si="585"/>
        <v>664.7803108429257</v>
      </c>
      <c r="BG122" s="112">
        <f t="shared" si="601"/>
        <v>664.7803108429257</v>
      </c>
      <c r="BH122" s="110">
        <f>BG122*(1-$D$3)</f>
        <v>618.24568908392087</v>
      </c>
      <c r="BI122" s="112">
        <f t="shared" si="586"/>
        <v>618.24568908392087</v>
      </c>
      <c r="BJ122" s="112">
        <f t="shared" si="602"/>
        <v>618.24568908392087</v>
      </c>
      <c r="BK122" s="110">
        <f>BJ122*(1-$D$3)</f>
        <v>574.96849084804637</v>
      </c>
      <c r="BL122" s="112">
        <f t="shared" ref="BL122:BL123" si="607">BK122</f>
        <v>574.96849084804637</v>
      </c>
      <c r="BM122" s="112">
        <f t="shared" si="603"/>
        <v>574.96849084804637</v>
      </c>
      <c r="BN122" s="110">
        <f>BM122*(1-$D$3)</f>
        <v>534.72069648868307</v>
      </c>
      <c r="BO122" s="112">
        <f t="shared" ref="BO122:BO123" si="608">BN122</f>
        <v>534.72069648868307</v>
      </c>
      <c r="BP122" s="112">
        <f t="shared" si="604"/>
        <v>534.72069648868307</v>
      </c>
      <c r="BQ122" s="110">
        <f>BP122*(1-$D$3)</f>
        <v>497.2902477344752</v>
      </c>
      <c r="BR122" s="112">
        <f t="shared" ref="BR122:BR123" si="609">BQ122</f>
        <v>497.2902477344752</v>
      </c>
      <c r="BS122" s="112">
        <f t="shared" si="605"/>
        <v>497.2902477344752</v>
      </c>
      <c r="BT122" s="110">
        <f>BS122*(1-$D$3)</f>
        <v>462.47993039306192</v>
      </c>
      <c r="BU122" s="112">
        <f t="shared" ref="BU122:BU123" si="610">BT122</f>
        <v>462.47993039306192</v>
      </c>
      <c r="BV122" s="112">
        <f t="shared" si="606"/>
        <v>462.47993039306192</v>
      </c>
    </row>
    <row r="123" spans="2:74" hidden="1" outlineLevel="1" x14ac:dyDescent="0.25">
      <c r="C123">
        <f>C120+1</f>
        <v>36</v>
      </c>
      <c r="AA123" s="110"/>
      <c r="AB123" s="110"/>
      <c r="AC123" s="110"/>
      <c r="AD123" s="110"/>
      <c r="AE123" s="110"/>
      <c r="AF123" s="110"/>
      <c r="AG123" s="110"/>
      <c r="AH123" s="110"/>
      <c r="AI123" s="110"/>
      <c r="AJ123" s="110"/>
      <c r="AK123" s="110"/>
      <c r="AL123" s="110"/>
      <c r="AM123" s="110">
        <f>AL120*1</f>
        <v>65.584898942797395</v>
      </c>
      <c r="AN123" s="113">
        <f t="shared" si="579"/>
        <v>65.584898942797395</v>
      </c>
      <c r="AO123" s="113">
        <f t="shared" si="595"/>
        <v>65.584898942797395</v>
      </c>
      <c r="AP123" s="110">
        <f>AO123*(1-$D$3)</f>
        <v>60.993956016801576</v>
      </c>
      <c r="AQ123" s="113">
        <f t="shared" si="580"/>
        <v>60.993956016801576</v>
      </c>
      <c r="AR123" s="113">
        <f t="shared" si="596"/>
        <v>60.993956016801576</v>
      </c>
      <c r="AS123" s="110">
        <f>AR123*(1-$D$3)</f>
        <v>56.724379095625459</v>
      </c>
      <c r="AT123" s="113">
        <f t="shared" si="581"/>
        <v>56.724379095625459</v>
      </c>
      <c r="AU123" s="113">
        <f t="shared" si="597"/>
        <v>56.724379095625459</v>
      </c>
      <c r="AV123" s="110">
        <f>AU123*(1-$D$3)</f>
        <v>52.753672558931676</v>
      </c>
      <c r="AW123" s="113">
        <f t="shared" si="582"/>
        <v>52.753672558931676</v>
      </c>
      <c r="AX123" s="113">
        <f t="shared" si="598"/>
        <v>52.753672558931676</v>
      </c>
      <c r="AY123" s="110">
        <f>AX123*(1-$D$3)</f>
        <v>49.060915479806454</v>
      </c>
      <c r="AZ123" s="113">
        <f t="shared" si="583"/>
        <v>49.060915479806454</v>
      </c>
      <c r="BA123" s="113">
        <f t="shared" si="599"/>
        <v>49.060915479806454</v>
      </c>
      <c r="BB123" s="110">
        <f>BA123*(1-$D$3)</f>
        <v>45.626651396219998</v>
      </c>
      <c r="BC123" s="113">
        <f t="shared" si="584"/>
        <v>45.626651396219998</v>
      </c>
      <c r="BD123" s="113">
        <f t="shared" si="600"/>
        <v>45.626651396219998</v>
      </c>
      <c r="BE123" s="110">
        <f>BD123*(1-$D$3)</f>
        <v>42.432785798484595</v>
      </c>
      <c r="BF123" s="113">
        <f t="shared" si="585"/>
        <v>42.432785798484595</v>
      </c>
      <c r="BG123" s="113">
        <f t="shared" si="601"/>
        <v>42.432785798484595</v>
      </c>
      <c r="BH123" s="110">
        <f>BG123*(1-$D$3)</f>
        <v>39.462490792590671</v>
      </c>
      <c r="BI123" s="113">
        <f t="shared" si="586"/>
        <v>39.462490792590671</v>
      </c>
      <c r="BJ123" s="113">
        <f t="shared" si="602"/>
        <v>39.462490792590671</v>
      </c>
      <c r="BK123" s="110">
        <f>BJ123*(1-$D$3)</f>
        <v>36.700116437109322</v>
      </c>
      <c r="BL123" s="113">
        <f t="shared" si="607"/>
        <v>36.700116437109322</v>
      </c>
      <c r="BM123" s="113">
        <f t="shared" si="603"/>
        <v>36.700116437109322</v>
      </c>
      <c r="BN123" s="110">
        <f>BM123*(1-$D$3)</f>
        <v>34.131108286511669</v>
      </c>
      <c r="BO123" s="113">
        <f t="shared" si="608"/>
        <v>34.131108286511669</v>
      </c>
      <c r="BP123" s="113">
        <f t="shared" si="604"/>
        <v>34.131108286511669</v>
      </c>
      <c r="BQ123" s="110">
        <f>BP123*(1-$D$3)</f>
        <v>31.74193070645585</v>
      </c>
      <c r="BR123" s="113">
        <f t="shared" si="609"/>
        <v>31.74193070645585</v>
      </c>
      <c r="BS123" s="113">
        <f t="shared" si="605"/>
        <v>31.74193070645585</v>
      </c>
      <c r="BT123" s="110">
        <f>BS123*(1-$D$3)</f>
        <v>29.519995557003938</v>
      </c>
      <c r="BU123" s="113">
        <f t="shared" si="610"/>
        <v>29.519995557003938</v>
      </c>
      <c r="BV123" s="113">
        <f t="shared" si="606"/>
        <v>29.519995557003938</v>
      </c>
    </row>
    <row r="124" spans="2:74" collapsed="1" x14ac:dyDescent="0.25"/>
    <row r="127" spans="2:74" x14ac:dyDescent="0.25">
      <c r="B127" t="s">
        <v>152</v>
      </c>
      <c r="D127" s="110">
        <f>SUM(D16:D123)</f>
        <v>30</v>
      </c>
      <c r="E127" s="110">
        <f t="shared" ref="E127:AM127" si="611">SUM(E16:E123)</f>
        <v>66</v>
      </c>
      <c r="F127" s="110">
        <f t="shared" si="611"/>
        <v>109.2</v>
      </c>
      <c r="G127" s="110">
        <f t="shared" si="611"/>
        <v>158.94</v>
      </c>
      <c r="H127" s="110">
        <f t="shared" si="611"/>
        <v>218.62800000000001</v>
      </c>
      <c r="I127" s="110">
        <f t="shared" si="611"/>
        <v>290.25360000000001</v>
      </c>
      <c r="J127" s="110">
        <f t="shared" si="611"/>
        <v>374.25131999999996</v>
      </c>
      <c r="K127" s="110">
        <f t="shared" si="611"/>
        <v>475.04858399999989</v>
      </c>
      <c r="L127" s="110">
        <f t="shared" si="611"/>
        <v>596.00530079999976</v>
      </c>
      <c r="M127" s="110">
        <f t="shared" si="611"/>
        <v>739.33707095999978</v>
      </c>
      <c r="N127" s="110">
        <f t="shared" si="611"/>
        <v>911.33519515199964</v>
      </c>
      <c r="O127" s="110">
        <f t="shared" si="611"/>
        <v>1117.7329441823997</v>
      </c>
      <c r="P127" s="110">
        <f t="shared" si="611"/>
        <v>1363.7210933188796</v>
      </c>
      <c r="Q127" s="110">
        <f t="shared" si="611"/>
        <v>1658.9068722826555</v>
      </c>
      <c r="R127" s="110">
        <f t="shared" si="611"/>
        <v>2013.1298070391867</v>
      </c>
      <c r="S127" s="110">
        <f t="shared" si="611"/>
        <v>2436.6264195260237</v>
      </c>
      <c r="T127" s="110">
        <f t="shared" si="611"/>
        <v>2944.8223545102283</v>
      </c>
      <c r="U127" s="110">
        <f t="shared" si="611"/>
        <v>3554.6574764912739</v>
      </c>
      <c r="V127" s="110">
        <f t="shared" si="611"/>
        <v>4284.9986772929979</v>
      </c>
      <c r="W127" s="110">
        <f t="shared" si="611"/>
        <v>5161.4081182550672</v>
      </c>
      <c r="X127" s="110">
        <f t="shared" si="611"/>
        <v>6213.0994474095514</v>
      </c>
      <c r="Y127" s="110">
        <f t="shared" si="611"/>
        <v>7473.7703630096894</v>
      </c>
      <c r="Z127" s="110">
        <f t="shared" si="611"/>
        <v>8986.5754617298553</v>
      </c>
      <c r="AA127" s="110">
        <f t="shared" si="611"/>
        <v>10801.941580194056</v>
      </c>
      <c r="AB127" s="110">
        <f t="shared" si="611"/>
        <v>12780.37523251434</v>
      </c>
      <c r="AC127" s="110">
        <f t="shared" si="611"/>
        <v>14717.262955680031</v>
      </c>
      <c r="AD127" s="110">
        <f t="shared" si="611"/>
        <v>16604.295563860211</v>
      </c>
      <c r="AE127" s="110">
        <f t="shared" si="611"/>
        <v>18444.238860518075</v>
      </c>
      <c r="AF127" s="110">
        <f t="shared" si="611"/>
        <v>20245.544443062168</v>
      </c>
      <c r="AG127" s="110">
        <f t="shared" si="611"/>
        <v>22000.484768669739</v>
      </c>
      <c r="AH127" s="110">
        <f t="shared" si="611"/>
        <v>23711.632034561553</v>
      </c>
      <c r="AI127" s="110">
        <f t="shared" si="611"/>
        <v>25386.846226327561</v>
      </c>
      <c r="AJ127" s="110">
        <f t="shared" si="611"/>
        <v>27018.9407291426</v>
      </c>
      <c r="AK127" s="110">
        <f t="shared" si="611"/>
        <v>28610.307686421991</v>
      </c>
      <c r="AL127" s="110">
        <f t="shared" si="611"/>
        <v>30168.256884764382</v>
      </c>
      <c r="AM127" s="110">
        <f t="shared" si="611"/>
        <v>31686.104772382369</v>
      </c>
    </row>
    <row r="129" spans="2:39" x14ac:dyDescent="0.25">
      <c r="B129" s="109" t="s">
        <v>153</v>
      </c>
      <c r="C129" s="109"/>
      <c r="D129" s="114">
        <f>SUM(D16:D18)</f>
        <v>30</v>
      </c>
      <c r="E129" s="114">
        <f>SUM(E19:E21)</f>
        <v>36</v>
      </c>
      <c r="F129" s="114">
        <f>SUM(F22:F24)</f>
        <v>43.199999999999996</v>
      </c>
      <c r="G129" s="114">
        <f>SUM(G25:G27)</f>
        <v>51.839999999999996</v>
      </c>
      <c r="H129" s="114">
        <f>SUM(H28:H30)</f>
        <v>62.207999999999991</v>
      </c>
      <c r="I129" s="114">
        <f>SUM(I31:I33)</f>
        <v>74.649599999999992</v>
      </c>
      <c r="J129" s="114">
        <f>SUM(J34:J36)</f>
        <v>89.579519999999988</v>
      </c>
      <c r="K129" s="114">
        <f>SUM(K37:K39)</f>
        <v>107.49542399999999</v>
      </c>
      <c r="L129" s="114">
        <f>SUM(L40:L42)</f>
        <v>128.99450879999998</v>
      </c>
      <c r="M129" s="114">
        <f>SUM(M43:M45)</f>
        <v>154.79341055999996</v>
      </c>
      <c r="N129" s="114">
        <f>SUM(N46:N48)</f>
        <v>185.75209267199992</v>
      </c>
      <c r="O129" s="114">
        <f>SUM(O49:O51)</f>
        <v>222.90251120639996</v>
      </c>
      <c r="P129" s="114">
        <f>SUM(P52:P54)</f>
        <v>267.48301344767992</v>
      </c>
      <c r="Q129" s="114">
        <f>SUM(Q55:Q57)</f>
        <v>320.97961613721588</v>
      </c>
      <c r="R129" s="114">
        <f>SUM(R58:R60)</f>
        <v>385.17553936465907</v>
      </c>
      <c r="S129" s="114">
        <f>SUM(S61:S63)</f>
        <v>462.21064723759088</v>
      </c>
      <c r="T129" s="114">
        <f>SUM(T64:T66)</f>
        <v>554.65277668510896</v>
      </c>
      <c r="U129" s="114">
        <f>SUM(U67:U69)</f>
        <v>665.58333202213089</v>
      </c>
      <c r="V129" s="114">
        <f>SUM(V70:V72)</f>
        <v>798.69999842655704</v>
      </c>
      <c r="W129" s="114">
        <f>SUM(W73:W75)</f>
        <v>958.43999811186836</v>
      </c>
      <c r="X129" s="114">
        <f>SUM(X76:X78)</f>
        <v>1150.1279977342419</v>
      </c>
      <c r="Y129" s="114">
        <f>SUM(Y79:Y81)</f>
        <v>1380.1535972810902</v>
      </c>
      <c r="Z129" s="114">
        <f>SUM(Z82:Z84)</f>
        <v>1656.1843167373083</v>
      </c>
      <c r="AA129" s="114">
        <f>SUM(AA85:AA87)</f>
        <v>1987.42118008477</v>
      </c>
      <c r="AB129" s="114">
        <f>SUM(AB88:AB90)</f>
        <v>2186.1632980932472</v>
      </c>
      <c r="AC129" s="114">
        <f>SUM(AC91:AC93)</f>
        <v>2186.1632980932472</v>
      </c>
      <c r="AD129" s="114">
        <f>SUM(AD94:AD96)</f>
        <v>2186.1632980932472</v>
      </c>
      <c r="AE129" s="114">
        <f>SUM(AE97:AE99)</f>
        <v>2186.1632980932472</v>
      </c>
      <c r="AF129" s="114">
        <f>SUM(AF100:AF102)</f>
        <v>2186.1632980932472</v>
      </c>
      <c r="AG129" s="114">
        <f>SUM(AG103:AG105)</f>
        <v>2186.1632980932472</v>
      </c>
      <c r="AH129" s="114">
        <f>SUM(AH106:AH108)</f>
        <v>2186.1632980932472</v>
      </c>
      <c r="AI129" s="114">
        <f>SUM(AI109:AI111)</f>
        <v>2186.1632980932472</v>
      </c>
      <c r="AJ129" s="114">
        <f>SUM(AJ112:AJ114)</f>
        <v>2186.1632980932472</v>
      </c>
      <c r="AK129" s="114">
        <f>SUM(AK115:AK117)</f>
        <v>2186.1632980932472</v>
      </c>
      <c r="AL129" s="114">
        <f>SUM(AL118:AL120)</f>
        <v>2186.1632980932472</v>
      </c>
      <c r="AM129" s="114">
        <f>SUM(AM121:AM123)</f>
        <v>2186.1632980932472</v>
      </c>
    </row>
    <row r="132" spans="2:39" ht="26.4" x14ac:dyDescent="0.25">
      <c r="B132" s="116" t="s">
        <v>155</v>
      </c>
      <c r="D132" s="117">
        <f>D16*E7+D17*E8+D18*E9</f>
        <v>238950</v>
      </c>
      <c r="E132" s="117">
        <f>E19*E7+E20*E8+E21*E9</f>
        <v>286740</v>
      </c>
      <c r="F132" s="117">
        <f>F22*E7+F23*E8+F24*E9</f>
        <v>344087.99999999994</v>
      </c>
      <c r="G132" s="117">
        <f>(G16+G25)*E7+(G17+G26)*E8+(G18+G27)*E9</f>
        <v>635129.1</v>
      </c>
      <c r="H132" s="117">
        <f>(H19+H28)*E7+(H20+H29)*E8+(H21+H30)*E9</f>
        <v>762154.91999999993</v>
      </c>
      <c r="I132" s="117">
        <f>(I22+I31)*E7+(I23+I32)*E8+(I24+I33)*E9</f>
        <v>914585.90399999975</v>
      </c>
      <c r="J132" s="117">
        <f>(J16+J25+J34)*E7+(J17+J26+J35)*E8+(J18+J27+J36)*E9</f>
        <v>1304170.9397999998</v>
      </c>
      <c r="K132" s="117">
        <f>(K19+K28+K37)*E7+(K20+K29+K38)*E8+(K21+K30+K39)*E9</f>
        <v>1565005.1277599998</v>
      </c>
      <c r="L132" s="117">
        <f>(L22+L31+L40)*E7+(L23+L32+L41)*E8+(L24+L33+L42)*E9</f>
        <v>1878006.153312</v>
      </c>
      <c r="M132" s="117">
        <f>(M16+M25+M34+M43)*E7+(M17+M26+M35+M44)*E8+(M18+M27+M36+M45)*E9</f>
        <v>2445808.4891243996</v>
      </c>
      <c r="N132" s="117">
        <f>(N19+N28+N37+N46)*E7+(N20+N29+N38+N47)*E8+(N21+N30+N39+N48)*E9</f>
        <v>2934970.1869492792</v>
      </c>
      <c r="O132" s="117">
        <f>(O22+O31+O40+O49)*E7+(O23+O32+O41+O50)*E8+(O24+O33+O42+O51)*E9</f>
        <v>3521964.2243391345</v>
      </c>
      <c r="P132" s="117">
        <f>(P16+P25+P34+P43+P52)*E7+(P17+P26+P35+P44+P53)*E8+(P18+P27+P36+P45+P54)*E9</f>
        <v>4405104.096996462</v>
      </c>
      <c r="Q132" s="117">
        <f>(Q19+Q28+Q37+Q46+Q55)*E7+(Q20+Q29+Q38+Q47+Q56)*E8+(Q21+Q30+Q39+Q48+Q57)*E9</f>
        <v>5286124.9163957536</v>
      </c>
      <c r="R132" s="117">
        <f>(R22+R31+R40+R49+R58)*E7+(R23+R32+R41+R50+R59)*E8+(R24+R33+R42+R51+R60)*E9</f>
        <v>6343349.8996749055</v>
      </c>
      <c r="S132" s="117">
        <f>(S16+S25+S34+S43+S52+S61)*E7+(S17+S26+S35+S44+S53+S62)*E8+(S18+S27+S36+S45+S54+S63)*E9</f>
        <v>7778254.6154541215</v>
      </c>
      <c r="T132" s="117">
        <f>(T19+T28+T37+T46+T55+T64)*E7+(T20+T29+T38+T47+T56+T65)*E8+(T21+T30+T39+T48+T57+T66)*E9</f>
        <v>9333905.5385449454</v>
      </c>
      <c r="U132" s="117">
        <f>(U22+U31+U40+U49+U58+U67)*E7+(U23+U32+U41+U50+U59+U68)*E8+(U24+U33+U42+U51+U60+U69)*E9</f>
        <v>11200686.646253932</v>
      </c>
      <c r="V132" s="117">
        <f>(V16+V25+V34+V43+V52+V61+V70)*E7+(V17+V26+V35+V44+V53+V62+V71)*E8+(V18+V27+V36+V45+V54+V63+V72)*E9</f>
        <v>13595422.279839857</v>
      </c>
      <c r="W132" s="117">
        <f>(W19+W28+W37+W46+W55+W64+W73)*E7+(W20+W29+W38+W47+W56+W65+W74)*E8+(W21+W30+W39+W48+W57+W66+W75)*E9</f>
        <v>16314506.735807827</v>
      </c>
      <c r="X132" s="117">
        <f>(X22+X31+X40+X49+X58+X67+X76)*E7+(X23+X32+X41+X50+X59+X68+X77)*E8+(X24+X33+X42+X51+X60+X69+X78)*E9</f>
        <v>19577408.082969394</v>
      </c>
      <c r="Y132" s="117">
        <f>(Y16+Y25+Y34+Y43+Y52+Y61+Y70+Y79)*E7+(Y17+Y26+Y35+Y44+Y53+Y62+Y71+Y80)*E8+(Y18+Y27+Y36+Y45+Y54+Y63+Y72+Y81)*E9</f>
        <v>23636666.122594953</v>
      </c>
      <c r="Z132" s="117">
        <f>(Z19+Z28+Z37+Z46+Z55+Z64+Z73+Z82)*E7+(Z20+Z29+Z38+Z47+Z56+Z65+Z74+Z83)*E8+(Z21+Z30+Z39+Z48+Z57+Z66+Z75+Z84)*E9</f>
        <v>28363999.347113945</v>
      </c>
      <c r="AA132" s="117">
        <f>(AA22+AA31+AA40+AA49+AA58+AA67+AA76+AA85)*E7+(AA23+AA32+AA41+AA50+AA59+AA68+AA77+AA86)*E8+(AA24+AA33+AA42+AA51+AA60+AA69+AA78+AA87)*E9</f>
        <v>34036799.216536731</v>
      </c>
      <c r="AB132" s="117">
        <f>(AB16+AB25+AB34+AB43+AB52+AB61+AB70+AB79+AB88)*E7+(AB17+AB26+AB35+AB44+AB53+AB62+AB71+AB80+AB89)*E8+(AB18+AB27+AB36+AB45+AB54+AB63+AB72+AB81+AB90)*E9</f>
        <v>39394890.163326018</v>
      </c>
      <c r="AC132" s="117">
        <f>(AC19+AC28+AC37+AC46+AC55+AC64+AC73+AC82+AC91)*E7+(AC20+AC29+AC38+AC47+AC56+AC65+AC74+AC83+AC92)*E8+(AC21+AC30+AC39+AC48+AC57+AC75+AC84+AC93)*E9</f>
        <v>43430339.123855986</v>
      </c>
      <c r="AD132" s="117">
        <f>(AD22+AD31+AD40+AD49+AD58+AD67+AD76+AD85+AD94)*E7+(AD23+AD32+AD41+AD50+AD59+AD68+AD77+AD86+AD95)*E8+(AD24+AD33+AD42+AD51+AD60+AD69+AD78+AD87+AD96)*E9</f>
        <v>49067013.940691866</v>
      </c>
      <c r="AE132" s="117">
        <f>(AE16+AE25+AE34+AE43+AE52+AE61+AE70+AE79+AE88+AE97)*E7+(AE17+AE26+AE35+AE44+AE53+AE62+AE71+AE80+AE89+AE98)*E8+(AE18+AE27+AE36+AE45+AE54+AE63+AE72+AE81+AE90+AE99)*E9</f>
        <v>54050038.521205917</v>
      </c>
      <c r="AF132" s="117">
        <f>(AF19+AF28+AF37+AF46+AF55+AF64+AF73+AF82+AF91+AF100)*E7+(AF20+AF29+AF38+AF47+AF56+AF65+AF74+AF83+AF92+AF101)*E8+(AF21+AF30+AF39+AF48+AF57+AF66+AF75+AF84+AF93+AF102)*E9</f>
        <v>58138709.027092382</v>
      </c>
      <c r="AG132" s="117">
        <f>(AG22+AG31+AG40+AG49+AG58+AG67+AG76+AG85+AG94+AG103)*E7+(AG23+AG32+AG41+AG50+AG59+AG68+AG77+AG86+AG95+AG104)*E8+(AG24+AG33+AG42+AG51+AG60+AG69+AG78+AG87+AG96+AG105)*E9</f>
        <v>63045113.63415616</v>
      </c>
      <c r="AH132" s="117">
        <f>(AH16+AH25+AH34+AH43+AH52+AH61+AH70+AH79+AH88+AH97+AH106)*E7+(AH17+AH26+AH35+AH44+AH53+AH62+AH71+AH80+AH89+AH98+AH107)*E8+(AH18+AH27+AH36+AH45+AH54+AH63+AH72+AH81+AH90+AH99+AH108)*E9</f>
        <v>67679326.494034201</v>
      </c>
      <c r="AI132" s="117">
        <f>(AI19+AI28+AI37+AI46+AI55+AI64+AI73+AI82+AI91+AI100+AI109)*E7+(AI20+AI29+AI38+AI47+AI56+AI65+AI74+AI83+AI92+AI101+AI110)*E8+(AI21+AI30+AI39+AI48+AI57+AI66+AI75+AI84+AI93+AI102+AI111)*E9</f>
        <v>71481790.064508632</v>
      </c>
      <c r="AJ132" s="117">
        <f>(AJ22+AJ31+AJ40+AJ49+AJ58+AJ67+AJ76+AJ85+AJ94+AJ103+AJ112)*E7+(AJ23+AJ32+AJ41+AJ50+AJ59+AJ68+AJ77+AJ86+AJ95+AJ104+AJ113)*E8+(AJ24+AJ33+AJ42+AJ51+AJ60+AJ69+AJ78+AJ87+AJ96+AJ105+AJ114)*E9</f>
        <v>76044746.34907794</v>
      </c>
      <c r="AK132" s="117">
        <f>(AK16+AK25+AK34+AK43+AK52+AK61+AK70+AK79+AK88+AK97+AK106+AK115)*E7+(AK17+AK26+AK35+AK44+AK53+AK62+AK71+AK80+AK89+AK98+AK107+AK116)*E8+(AK18+AK27+AK36+AK45+AK54+AK63+AK72+AK81+AK90+AK99+AK108+AK117)*E9</f>
        <v>80354564.308764517</v>
      </c>
      <c r="AL132" s="117">
        <f>(AL19+AL28+AL37+AL46+AL55+AL64+AL73+AL82+AL91+AL100+AL109+AL118)*E7+(AL20+AL29+AL38+AL47+AL56+AL65+AL74+AL83+AL92+AL101+AL110+AL119)*E8+(AL21+AL30+AL39+AL48+AL57+AL66+AL75+AL84+AL93+AL102+AL111+AL120)*E9</f>
        <v>83890855.429305732</v>
      </c>
      <c r="AM132" s="117">
        <f>(AM22+AM31+AM40+AM49+AM58+AM67+AM76+AM85+AM94+AM103+AM112+AM121)*E7+(AM23+AM32+AM41+AM50+AM59+AM68+AM77+AM86+AM95+AM104+AM113+AM122)*E8+(AM24+AM33+AM42+AM51+AM60+AM69+AM78+AM87+AM96+AM105+AM114+AM123)*E9</f>
        <v>88134404.773955166</v>
      </c>
    </row>
    <row r="133" spans="2:39" x14ac:dyDescent="0.25">
      <c r="B133" s="116"/>
      <c r="D133" s="117"/>
      <c r="E133" s="117"/>
      <c r="F133" s="117"/>
      <c r="G133" s="117"/>
      <c r="H133" s="117"/>
      <c r="I133" s="117"/>
      <c r="J133" s="117"/>
      <c r="K133" s="117"/>
      <c r="L133" s="117"/>
      <c r="M133" s="117"/>
      <c r="N133" s="117"/>
      <c r="O133" s="117"/>
      <c r="P133" s="117"/>
      <c r="Q133" s="117"/>
      <c r="R133" s="117"/>
      <c r="S133" s="117"/>
      <c r="T133" s="117"/>
      <c r="U133" s="117"/>
      <c r="V133" s="117"/>
      <c r="W133" s="117"/>
      <c r="X133" s="117"/>
      <c r="Y133" s="117"/>
      <c r="Z133" s="117"/>
      <c r="AA133" s="117"/>
      <c r="AB133" s="117"/>
      <c r="AC133" s="117"/>
      <c r="AD133" s="117"/>
      <c r="AE133" s="117"/>
      <c r="AF133" s="117"/>
      <c r="AG133" s="117"/>
      <c r="AH133" s="117"/>
      <c r="AI133" s="117"/>
      <c r="AJ133" s="117"/>
      <c r="AK133" s="117"/>
      <c r="AL133" s="117"/>
      <c r="AM133" s="117"/>
    </row>
    <row r="134" spans="2:39" x14ac:dyDescent="0.25">
      <c r="B134" s="116" t="s">
        <v>174</v>
      </c>
      <c r="D134" s="127">
        <f>D132-SUM(D141:D195)</f>
        <v>-1408179</v>
      </c>
      <c r="E134" s="127">
        <f t="shared" ref="E134:AM134" si="612">E132-SUM(E141:E195)</f>
        <v>-1530444.8</v>
      </c>
      <c r="F134" s="127">
        <f t="shared" si="612"/>
        <v>-1697563.76</v>
      </c>
      <c r="G134" s="127">
        <f t="shared" si="612"/>
        <v>-1636085.9819999998</v>
      </c>
      <c r="H134" s="127">
        <f t="shared" si="612"/>
        <v>-1660091.6784000001</v>
      </c>
      <c r="I134" s="127">
        <f t="shared" si="612"/>
        <v>-1698898.5140800001</v>
      </c>
      <c r="J134" s="127">
        <f t="shared" si="612"/>
        <v>-1730707.6239960003</v>
      </c>
      <c r="K134" s="127">
        <f t="shared" si="612"/>
        <v>-1931413.0537952001</v>
      </c>
      <c r="L134" s="127">
        <f t="shared" si="612"/>
        <v>-1942259.5695542395</v>
      </c>
      <c r="M134" s="127">
        <f t="shared" si="612"/>
        <v>-1754709.4320680881</v>
      </c>
      <c r="N134" s="127">
        <f t="shared" si="612"/>
        <v>-1718006.3501317054</v>
      </c>
      <c r="O134" s="127">
        <f t="shared" si="612"/>
        <v>-1640495.0712455832</v>
      </c>
      <c r="P134" s="127">
        <f t="shared" si="612"/>
        <v>179106.77019631397</v>
      </c>
      <c r="Q134" s="127">
        <f t="shared" si="612"/>
        <v>721119.72201779764</v>
      </c>
      <c r="R134" s="127">
        <f t="shared" si="612"/>
        <v>1339437.302589858</v>
      </c>
      <c r="S134" s="127">
        <f t="shared" si="612"/>
        <v>2287555.7921491591</v>
      </c>
      <c r="T134" s="127">
        <f t="shared" si="612"/>
        <v>3221142.9452372771</v>
      </c>
      <c r="U134" s="127">
        <f t="shared" si="612"/>
        <v>4341447.5289430143</v>
      </c>
      <c r="V134" s="127">
        <f t="shared" si="612"/>
        <v>5838680.3344469368</v>
      </c>
      <c r="W134" s="127">
        <f t="shared" si="612"/>
        <v>7482616.5763685312</v>
      </c>
      <c r="X134" s="127">
        <f t="shared" si="612"/>
        <v>9455340.0666744448</v>
      </c>
      <c r="Y134" s="127">
        <f t="shared" si="612"/>
        <v>11964774.848744581</v>
      </c>
      <c r="Z134" s="127">
        <f t="shared" si="612"/>
        <v>14834045.481273452</v>
      </c>
      <c r="AA134" s="127">
        <f t="shared" si="612"/>
        <v>18262170.240308091</v>
      </c>
      <c r="AB134" s="127">
        <f t="shared" si="612"/>
        <v>21682955.000157308</v>
      </c>
      <c r="AC134" s="127">
        <f t="shared" si="612"/>
        <v>25505343.116691831</v>
      </c>
      <c r="AD134" s="127">
        <f t="shared" si="612"/>
        <v>30913980.064030368</v>
      </c>
      <c r="AE134" s="127">
        <f t="shared" si="612"/>
        <v>35680813.169362329</v>
      </c>
      <c r="AF134" s="127">
        <f t="shared" si="612"/>
        <v>39567308.654661909</v>
      </c>
      <c r="AG134" s="127">
        <f t="shared" si="612"/>
        <v>44265666.478764281</v>
      </c>
      <c r="AH134" s="127">
        <f t="shared" si="612"/>
        <v>48698821.266722977</v>
      </c>
      <c r="AI134" s="127">
        <f t="shared" si="612"/>
        <v>52313262.068051606</v>
      </c>
      <c r="AJ134" s="127">
        <f t="shared" si="612"/>
        <v>56682734.844466805</v>
      </c>
      <c r="AK134" s="127">
        <f t="shared" si="612"/>
        <v>60805568.797268398</v>
      </c>
      <c r="AL134" s="127">
        <f t="shared" si="612"/>
        <v>64166998.742504016</v>
      </c>
      <c r="AM134" s="127">
        <f t="shared" si="612"/>
        <v>68230608.424570128</v>
      </c>
    </row>
    <row r="136" spans="2:39" x14ac:dyDescent="0.25">
      <c r="B136" s="108" t="s">
        <v>187</v>
      </c>
      <c r="D136" s="124">
        <f>D132-D138</f>
        <v>-1422516</v>
      </c>
      <c r="E136" s="124">
        <f>E132-E138</f>
        <v>-1547649.2</v>
      </c>
      <c r="F136" s="124">
        <f t="shared" ref="F136:AM136" si="613">F132-F138</f>
        <v>-1718209.04</v>
      </c>
      <c r="G136" s="124">
        <f t="shared" si="613"/>
        <v>-1674193.7279999997</v>
      </c>
      <c r="H136" s="124">
        <f t="shared" si="613"/>
        <v>-1705820.9736000001</v>
      </c>
      <c r="I136" s="124">
        <f t="shared" si="613"/>
        <v>-1753773.6683200002</v>
      </c>
      <c r="J136" s="124">
        <f t="shared" si="613"/>
        <v>-1808957.880384</v>
      </c>
      <c r="K136" s="124">
        <f t="shared" si="613"/>
        <v>-2025313.3614608</v>
      </c>
      <c r="L136" s="124">
        <f t="shared" si="613"/>
        <v>-2054939.9387529595</v>
      </c>
      <c r="M136" s="124">
        <f t="shared" si="613"/>
        <v>-1901457.941415552</v>
      </c>
      <c r="N136" s="124">
        <f t="shared" si="613"/>
        <v>-1894104.5613486618</v>
      </c>
      <c r="O136" s="124">
        <f t="shared" si="613"/>
        <v>-1851812.9247059315</v>
      </c>
      <c r="P136" s="124">
        <f t="shared" si="613"/>
        <v>-85199.475623473525</v>
      </c>
      <c r="Q136" s="124">
        <f t="shared" si="613"/>
        <v>403952.22703405283</v>
      </c>
      <c r="R136" s="124">
        <f t="shared" si="613"/>
        <v>958836.30860936362</v>
      </c>
      <c r="S136" s="124">
        <f t="shared" si="613"/>
        <v>1431947.7844492057</v>
      </c>
      <c r="T136" s="124">
        <f t="shared" si="613"/>
        <v>2194413.3359973328</v>
      </c>
      <c r="U136" s="124">
        <f t="shared" si="613"/>
        <v>3109371.9978550822</v>
      </c>
      <c r="V136" s="124">
        <f t="shared" si="613"/>
        <v>4343183.8836645521</v>
      </c>
      <c r="W136" s="124">
        <f t="shared" si="613"/>
        <v>5688020.8354296703</v>
      </c>
      <c r="X136" s="124">
        <f t="shared" si="613"/>
        <v>7301825.1775478125</v>
      </c>
      <c r="Y136" s="124">
        <f t="shared" si="613"/>
        <v>9364741.575259136</v>
      </c>
      <c r="Z136" s="124">
        <f t="shared" si="613"/>
        <v>11714005.553090919</v>
      </c>
      <c r="AA136" s="124">
        <f t="shared" si="613"/>
        <v>14518122.32648905</v>
      </c>
      <c r="AB136" s="124">
        <f t="shared" si="613"/>
        <v>17349517.082191445</v>
      </c>
      <c r="AC136" s="124">
        <f t="shared" si="613"/>
        <v>20728005.813067675</v>
      </c>
      <c r="AD136" s="124">
        <f t="shared" si="613"/>
        <v>25516608.530554261</v>
      </c>
      <c r="AE136" s="124">
        <f t="shared" si="613"/>
        <v>29735308.932029679</v>
      </c>
      <c r="AF136" s="124">
        <f t="shared" si="613"/>
        <v>33172050.661681749</v>
      </c>
      <c r="AG136" s="124">
        <f t="shared" si="613"/>
        <v>37330703.979007103</v>
      </c>
      <c r="AH136" s="124">
        <f t="shared" si="613"/>
        <v>41254095.352379218</v>
      </c>
      <c r="AI136" s="124">
        <f t="shared" si="613"/>
        <v>44450265.16095566</v>
      </c>
      <c r="AJ136" s="124">
        <f t="shared" si="613"/>
        <v>48317812.746068232</v>
      </c>
      <c r="AK136" s="124">
        <f t="shared" si="613"/>
        <v>51966566.723304302</v>
      </c>
      <c r="AL136" s="124">
        <f t="shared" si="613"/>
        <v>54939004.645280384</v>
      </c>
      <c r="AM136" s="124">
        <f t="shared" si="613"/>
        <v>58535823.899435058</v>
      </c>
    </row>
    <row r="138" spans="2:39" x14ac:dyDescent="0.25">
      <c r="B138" s="109" t="s">
        <v>66</v>
      </c>
      <c r="D138" s="122">
        <f>SUM(D141:D197)</f>
        <v>1661466</v>
      </c>
      <c r="E138" s="122">
        <f t="shared" ref="E138:AM138" si="614">SUM(E141:E197)</f>
        <v>1834389.2</v>
      </c>
      <c r="F138" s="122">
        <f t="shared" si="614"/>
        <v>2062297.04</v>
      </c>
      <c r="G138" s="122">
        <f t="shared" si="614"/>
        <v>2309322.8279999997</v>
      </c>
      <c r="H138" s="122">
        <f t="shared" si="614"/>
        <v>2467975.8936000001</v>
      </c>
      <c r="I138" s="122">
        <f t="shared" si="614"/>
        <v>2668359.5723199998</v>
      </c>
      <c r="J138" s="122">
        <f t="shared" si="614"/>
        <v>3113128.8201839998</v>
      </c>
      <c r="K138" s="122">
        <f t="shared" si="614"/>
        <v>3590318.4892207999</v>
      </c>
      <c r="L138" s="122">
        <f t="shared" si="614"/>
        <v>3932946.0920649595</v>
      </c>
      <c r="M138" s="122">
        <f t="shared" si="614"/>
        <v>4347266.4305399517</v>
      </c>
      <c r="N138" s="122">
        <f t="shared" si="614"/>
        <v>4829074.7482979409</v>
      </c>
      <c r="O138" s="122">
        <f t="shared" si="614"/>
        <v>5373777.149045066</v>
      </c>
      <c r="P138" s="122">
        <f t="shared" si="614"/>
        <v>4490303.5726199355</v>
      </c>
      <c r="Q138" s="122">
        <f t="shared" si="614"/>
        <v>4882172.6893617008</v>
      </c>
      <c r="R138" s="122">
        <f t="shared" si="614"/>
        <v>5384513.5910655418</v>
      </c>
      <c r="S138" s="122">
        <f t="shared" si="614"/>
        <v>6346306.8310049158</v>
      </c>
      <c r="T138" s="122">
        <f t="shared" si="614"/>
        <v>7139492.2025476126</v>
      </c>
      <c r="U138" s="122">
        <f t="shared" si="614"/>
        <v>8091314.6483988501</v>
      </c>
      <c r="V138" s="122">
        <f t="shared" si="614"/>
        <v>9252238.3961753044</v>
      </c>
      <c r="W138" s="122">
        <f t="shared" si="614"/>
        <v>10626485.900378156</v>
      </c>
      <c r="X138" s="122">
        <f t="shared" si="614"/>
        <v>12275582.905421581</v>
      </c>
      <c r="Y138" s="122">
        <f t="shared" si="614"/>
        <v>14271924.547335817</v>
      </c>
      <c r="Z138" s="122">
        <f t="shared" si="614"/>
        <v>16649993.794023026</v>
      </c>
      <c r="AA138" s="122">
        <f t="shared" si="614"/>
        <v>19518676.890047681</v>
      </c>
      <c r="AB138" s="122">
        <f t="shared" si="614"/>
        <v>22045373.081134573</v>
      </c>
      <c r="AC138" s="122">
        <f t="shared" si="614"/>
        <v>22702333.310788311</v>
      </c>
      <c r="AD138" s="122">
        <f t="shared" si="614"/>
        <v>23550405.410137605</v>
      </c>
      <c r="AE138" s="122">
        <f t="shared" si="614"/>
        <v>24314729.589176238</v>
      </c>
      <c r="AF138" s="122">
        <f t="shared" si="614"/>
        <v>24966658.365410633</v>
      </c>
      <c r="AG138" s="122">
        <f t="shared" si="614"/>
        <v>25714409.655149058</v>
      </c>
      <c r="AH138" s="122">
        <f t="shared" si="614"/>
        <v>26425231.141654983</v>
      </c>
      <c r="AI138" s="122">
        <f t="shared" si="614"/>
        <v>27031524.903552972</v>
      </c>
      <c r="AJ138" s="122">
        <f t="shared" si="614"/>
        <v>27726933.603009708</v>
      </c>
      <c r="AK138" s="122">
        <f t="shared" si="614"/>
        <v>28387997.585460216</v>
      </c>
      <c r="AL138" s="122">
        <f t="shared" si="614"/>
        <v>28951850.784025349</v>
      </c>
      <c r="AM138" s="122">
        <f t="shared" si="614"/>
        <v>29598580.874520112</v>
      </c>
    </row>
    <row r="139" spans="2:39" x14ac:dyDescent="0.25">
      <c r="AB139" s="120"/>
      <c r="AC139" s="120"/>
      <c r="AD139" s="120"/>
      <c r="AE139" s="120"/>
      <c r="AF139" s="120"/>
      <c r="AG139" s="120"/>
      <c r="AH139" s="120"/>
      <c r="AI139" s="120"/>
      <c r="AJ139" s="120"/>
      <c r="AK139" s="120"/>
      <c r="AL139" s="120"/>
      <c r="AM139" s="120"/>
    </row>
    <row r="140" spans="2:39" x14ac:dyDescent="0.25">
      <c r="B140" s="118" t="s">
        <v>156</v>
      </c>
      <c r="AB140" s="120"/>
      <c r="AC140" s="120"/>
      <c r="AD140" s="120"/>
      <c r="AE140" s="120"/>
      <c r="AF140" s="120"/>
      <c r="AG140" s="120"/>
      <c r="AH140" s="120"/>
      <c r="AI140" s="120"/>
      <c r="AJ140" s="120"/>
      <c r="AK140" s="120"/>
      <c r="AL140" s="120"/>
      <c r="AM140" s="120"/>
    </row>
    <row r="141" spans="2:39" x14ac:dyDescent="0.25">
      <c r="B141" s="8" t="s">
        <v>46</v>
      </c>
      <c r="D141" s="120">
        <v>150000</v>
      </c>
      <c r="E141" s="120">
        <v>150000</v>
      </c>
      <c r="F141" s="120">
        <v>150000</v>
      </c>
      <c r="G141" s="120">
        <v>200000</v>
      </c>
      <c r="H141" s="120">
        <v>200000</v>
      </c>
      <c r="I141" s="120">
        <v>200000</v>
      </c>
      <c r="J141" s="120">
        <v>300000</v>
      </c>
      <c r="K141" s="120">
        <v>300000</v>
      </c>
      <c r="L141" s="120">
        <v>300000</v>
      </c>
      <c r="M141" s="120">
        <v>300000</v>
      </c>
      <c r="N141" s="120">
        <v>300000</v>
      </c>
      <c r="O141" s="120">
        <v>300000</v>
      </c>
      <c r="P141" s="120">
        <v>350000</v>
      </c>
      <c r="Q141" s="120">
        <v>350000</v>
      </c>
      <c r="R141" s="120">
        <v>350000</v>
      </c>
      <c r="S141" s="120">
        <v>350000</v>
      </c>
      <c r="T141" s="120">
        <v>350000</v>
      </c>
      <c r="U141" s="120">
        <v>350000</v>
      </c>
      <c r="V141" s="120">
        <v>350000</v>
      </c>
      <c r="W141" s="120">
        <v>350000</v>
      </c>
      <c r="X141" s="120">
        <v>350000</v>
      </c>
      <c r="Y141" s="120">
        <v>350000</v>
      </c>
      <c r="Z141" s="120">
        <v>350000</v>
      </c>
      <c r="AA141" s="120">
        <v>350000</v>
      </c>
      <c r="AB141" s="120">
        <v>400000</v>
      </c>
      <c r="AC141" s="120">
        <f>AB141</f>
        <v>400000</v>
      </c>
      <c r="AD141" s="120">
        <f t="shared" ref="AD141:AM141" si="615">AC141</f>
        <v>400000</v>
      </c>
      <c r="AE141" s="120">
        <f t="shared" si="615"/>
        <v>400000</v>
      </c>
      <c r="AF141" s="120">
        <f t="shared" si="615"/>
        <v>400000</v>
      </c>
      <c r="AG141" s="120">
        <f t="shared" si="615"/>
        <v>400000</v>
      </c>
      <c r="AH141" s="120">
        <f t="shared" si="615"/>
        <v>400000</v>
      </c>
      <c r="AI141" s="120">
        <f t="shared" si="615"/>
        <v>400000</v>
      </c>
      <c r="AJ141" s="120">
        <f t="shared" si="615"/>
        <v>400000</v>
      </c>
      <c r="AK141" s="120">
        <f t="shared" si="615"/>
        <v>400000</v>
      </c>
      <c r="AL141" s="120">
        <f t="shared" si="615"/>
        <v>400000</v>
      </c>
      <c r="AM141" s="120">
        <f t="shared" si="615"/>
        <v>400000</v>
      </c>
    </row>
    <row r="142" spans="2:39" x14ac:dyDescent="0.25">
      <c r="B142" s="8" t="s">
        <v>47</v>
      </c>
      <c r="D142" s="120">
        <v>150000</v>
      </c>
      <c r="E142" s="120">
        <v>150000</v>
      </c>
      <c r="F142" s="120">
        <v>150000</v>
      </c>
      <c r="G142" s="120">
        <v>200000</v>
      </c>
      <c r="H142" s="120">
        <v>200000</v>
      </c>
      <c r="I142" s="120">
        <v>200000</v>
      </c>
      <c r="J142" s="120">
        <v>300000</v>
      </c>
      <c r="K142" s="120">
        <v>300000</v>
      </c>
      <c r="L142" s="120">
        <v>300000</v>
      </c>
      <c r="M142" s="120">
        <v>300000</v>
      </c>
      <c r="N142" s="120">
        <v>300000</v>
      </c>
      <c r="O142" s="120">
        <v>300000</v>
      </c>
      <c r="P142" s="120">
        <v>350000</v>
      </c>
      <c r="Q142" s="120">
        <v>350000</v>
      </c>
      <c r="R142" s="120">
        <v>350000</v>
      </c>
      <c r="S142" s="120">
        <v>350000</v>
      </c>
      <c r="T142" s="120">
        <v>350000</v>
      </c>
      <c r="U142" s="120">
        <v>350000</v>
      </c>
      <c r="V142" s="120">
        <v>350000</v>
      </c>
      <c r="W142" s="120">
        <v>350000</v>
      </c>
      <c r="X142" s="120">
        <v>350000</v>
      </c>
      <c r="Y142" s="120">
        <v>350000</v>
      </c>
      <c r="Z142" s="120">
        <v>350000</v>
      </c>
      <c r="AA142" s="120">
        <v>350000</v>
      </c>
      <c r="AB142" s="120">
        <v>400000</v>
      </c>
      <c r="AC142" s="120">
        <f>AB142</f>
        <v>400000</v>
      </c>
      <c r="AD142" s="120">
        <f t="shared" ref="AD142:AM142" si="616">AC142</f>
        <v>400000</v>
      </c>
      <c r="AE142" s="120">
        <f t="shared" si="616"/>
        <v>400000</v>
      </c>
      <c r="AF142" s="120">
        <f t="shared" si="616"/>
        <v>400000</v>
      </c>
      <c r="AG142" s="120">
        <f t="shared" si="616"/>
        <v>400000</v>
      </c>
      <c r="AH142" s="120">
        <f t="shared" si="616"/>
        <v>400000</v>
      </c>
      <c r="AI142" s="120">
        <f t="shared" si="616"/>
        <v>400000</v>
      </c>
      <c r="AJ142" s="120">
        <f t="shared" si="616"/>
        <v>400000</v>
      </c>
      <c r="AK142" s="120">
        <f t="shared" si="616"/>
        <v>400000</v>
      </c>
      <c r="AL142" s="120">
        <f t="shared" si="616"/>
        <v>400000</v>
      </c>
      <c r="AM142" s="120">
        <f t="shared" si="616"/>
        <v>400000</v>
      </c>
    </row>
    <row r="143" spans="2:39" ht="14.4" x14ac:dyDescent="0.3">
      <c r="B143" s="64" t="s">
        <v>27</v>
      </c>
      <c r="D143" s="120">
        <v>300000</v>
      </c>
      <c r="E143" s="120">
        <v>300000</v>
      </c>
      <c r="F143" s="120">
        <v>300000</v>
      </c>
      <c r="G143" s="120">
        <v>300000</v>
      </c>
      <c r="H143" s="120">
        <v>300000</v>
      </c>
      <c r="I143" s="120">
        <v>300000</v>
      </c>
      <c r="J143" s="120">
        <v>300000</v>
      </c>
      <c r="K143" s="120">
        <v>300000</v>
      </c>
      <c r="L143" s="120">
        <v>300000</v>
      </c>
      <c r="M143" s="120">
        <v>300000</v>
      </c>
      <c r="N143" s="120">
        <v>300000</v>
      </c>
      <c r="O143" s="120">
        <v>300000</v>
      </c>
      <c r="P143" s="120">
        <f>O143*1.1</f>
        <v>330000</v>
      </c>
      <c r="Q143" s="120">
        <f>P143</f>
        <v>330000</v>
      </c>
      <c r="R143" s="120">
        <f t="shared" ref="R143:AA143" si="617">Q143</f>
        <v>330000</v>
      </c>
      <c r="S143" s="120">
        <f t="shared" si="617"/>
        <v>330000</v>
      </c>
      <c r="T143" s="120">
        <f t="shared" si="617"/>
        <v>330000</v>
      </c>
      <c r="U143" s="120">
        <f t="shared" si="617"/>
        <v>330000</v>
      </c>
      <c r="V143" s="120">
        <f t="shared" si="617"/>
        <v>330000</v>
      </c>
      <c r="W143" s="120">
        <f t="shared" si="617"/>
        <v>330000</v>
      </c>
      <c r="X143" s="120">
        <f t="shared" si="617"/>
        <v>330000</v>
      </c>
      <c r="Y143" s="120">
        <f t="shared" si="617"/>
        <v>330000</v>
      </c>
      <c r="Z143" s="120">
        <f t="shared" si="617"/>
        <v>330000</v>
      </c>
      <c r="AA143" s="120">
        <f t="shared" si="617"/>
        <v>330000</v>
      </c>
      <c r="AB143" s="120">
        <f>AA143*1.1</f>
        <v>363000.00000000006</v>
      </c>
      <c r="AC143" s="120">
        <f>AB143</f>
        <v>363000.00000000006</v>
      </c>
      <c r="AD143" s="120">
        <f t="shared" ref="AD143:AM143" si="618">AC143</f>
        <v>363000.00000000006</v>
      </c>
      <c r="AE143" s="120">
        <f t="shared" si="618"/>
        <v>363000.00000000006</v>
      </c>
      <c r="AF143" s="120">
        <f t="shared" si="618"/>
        <v>363000.00000000006</v>
      </c>
      <c r="AG143" s="120">
        <f t="shared" si="618"/>
        <v>363000.00000000006</v>
      </c>
      <c r="AH143" s="120">
        <f t="shared" si="618"/>
        <v>363000.00000000006</v>
      </c>
      <c r="AI143" s="120">
        <f t="shared" si="618"/>
        <v>363000.00000000006</v>
      </c>
      <c r="AJ143" s="120">
        <f t="shared" si="618"/>
        <v>363000.00000000006</v>
      </c>
      <c r="AK143" s="120">
        <f t="shared" si="618"/>
        <v>363000.00000000006</v>
      </c>
      <c r="AL143" s="120">
        <f t="shared" si="618"/>
        <v>363000.00000000006</v>
      </c>
      <c r="AM143" s="120">
        <f t="shared" si="618"/>
        <v>363000.00000000006</v>
      </c>
    </row>
    <row r="144" spans="2:39" ht="14.4" x14ac:dyDescent="0.3">
      <c r="B144" s="64" t="s">
        <v>28</v>
      </c>
      <c r="D144" s="120"/>
      <c r="E144" s="120"/>
      <c r="F144" s="120"/>
      <c r="G144" s="120"/>
      <c r="H144" s="120"/>
      <c r="I144" s="120"/>
      <c r="J144" s="120"/>
      <c r="K144" s="120"/>
      <c r="L144" s="120"/>
      <c r="M144" s="120"/>
      <c r="N144" s="120"/>
      <c r="O144" s="120"/>
      <c r="P144" s="120"/>
      <c r="Q144" s="120"/>
      <c r="R144" s="120"/>
      <c r="S144" s="120"/>
      <c r="T144" s="120"/>
      <c r="U144" s="120"/>
      <c r="V144" s="120"/>
      <c r="W144" s="120"/>
      <c r="X144" s="120"/>
      <c r="Y144" s="120"/>
      <c r="Z144" s="120"/>
      <c r="AA144" s="120"/>
      <c r="AB144" s="120"/>
      <c r="AC144" s="120"/>
      <c r="AD144" s="120"/>
      <c r="AE144" s="120"/>
      <c r="AF144" s="120"/>
      <c r="AG144" s="120"/>
      <c r="AH144" s="120"/>
      <c r="AI144" s="120"/>
      <c r="AJ144" s="120"/>
      <c r="AK144" s="120"/>
      <c r="AL144" s="120"/>
      <c r="AM144" s="120"/>
    </row>
    <row r="145" spans="1:39" ht="14.4" x14ac:dyDescent="0.3">
      <c r="B145" s="64" t="s">
        <v>29</v>
      </c>
      <c r="D145" s="120"/>
      <c r="E145" s="120"/>
      <c r="F145" s="120"/>
      <c r="G145" s="120"/>
      <c r="H145" s="120"/>
      <c r="I145" s="120"/>
      <c r="J145" s="120"/>
      <c r="K145" s="120"/>
      <c r="L145" s="120"/>
      <c r="M145" s="120"/>
      <c r="N145" s="120"/>
      <c r="P145" s="120"/>
      <c r="Q145" s="120"/>
      <c r="R145" s="120"/>
      <c r="S145" s="120"/>
      <c r="T145" s="120"/>
      <c r="U145" s="120"/>
      <c r="V145" s="120"/>
      <c r="W145" s="120"/>
      <c r="X145" s="120"/>
      <c r="Y145" s="120"/>
      <c r="Z145" s="120"/>
      <c r="AA145" s="120"/>
      <c r="AB145" s="120"/>
      <c r="AC145" s="120"/>
      <c r="AD145" s="120"/>
      <c r="AE145" s="120"/>
      <c r="AF145" s="120"/>
      <c r="AG145" s="120"/>
      <c r="AH145" s="120"/>
      <c r="AI145" s="120"/>
      <c r="AJ145" s="120"/>
      <c r="AK145" s="120"/>
      <c r="AL145" s="120"/>
      <c r="AM145" s="120"/>
    </row>
    <row r="146" spans="1:39" ht="14.4" x14ac:dyDescent="0.3">
      <c r="B146" s="64" t="s">
        <v>30</v>
      </c>
      <c r="D146" s="120"/>
      <c r="E146" s="120"/>
      <c r="F146" s="120"/>
      <c r="G146" s="120"/>
      <c r="H146" s="120"/>
      <c r="I146" s="120"/>
      <c r="J146" s="120"/>
      <c r="K146" s="120"/>
      <c r="L146" s="120"/>
      <c r="M146" s="120"/>
      <c r="N146" s="120"/>
      <c r="O146" s="120"/>
      <c r="P146" s="120"/>
      <c r="Q146" s="120"/>
      <c r="R146" s="120"/>
      <c r="S146" s="120"/>
      <c r="T146" s="120"/>
      <c r="U146" s="120"/>
      <c r="V146" s="120"/>
      <c r="W146" s="120"/>
      <c r="X146" s="120"/>
      <c r="Y146" s="120"/>
      <c r="Z146" s="120"/>
      <c r="AA146" s="120"/>
      <c r="AB146" s="120"/>
      <c r="AC146" s="120"/>
      <c r="AD146" s="120"/>
      <c r="AE146" s="120"/>
      <c r="AF146" s="120"/>
      <c r="AG146" s="120"/>
      <c r="AH146" s="120"/>
      <c r="AI146" s="120"/>
      <c r="AJ146" s="120"/>
      <c r="AK146" s="120"/>
      <c r="AL146" s="120"/>
      <c r="AM146" s="120"/>
    </row>
    <row r="147" spans="1:39" ht="14.4" x14ac:dyDescent="0.3">
      <c r="B147" s="64" t="s">
        <v>30</v>
      </c>
      <c r="D147" s="120"/>
      <c r="E147" s="120"/>
      <c r="F147" s="120"/>
      <c r="G147" s="120"/>
      <c r="H147" s="120"/>
      <c r="I147" s="120"/>
      <c r="J147" s="120"/>
      <c r="K147" s="120"/>
      <c r="L147" s="120"/>
      <c r="M147" s="120"/>
      <c r="N147" s="120"/>
      <c r="O147" s="120"/>
      <c r="P147" s="120"/>
      <c r="Q147" s="120"/>
      <c r="R147" s="120"/>
      <c r="S147" s="120"/>
      <c r="T147" s="120"/>
      <c r="U147" s="120"/>
      <c r="V147" s="120"/>
      <c r="W147" s="120"/>
      <c r="X147" s="120"/>
      <c r="Y147" s="120"/>
      <c r="Z147" s="120"/>
      <c r="AA147" s="120"/>
      <c r="AB147" s="120"/>
      <c r="AC147" s="120"/>
      <c r="AD147" s="120"/>
      <c r="AE147" s="120"/>
      <c r="AF147" s="120"/>
      <c r="AG147" s="120"/>
      <c r="AH147" s="120"/>
      <c r="AI147" s="120"/>
      <c r="AJ147" s="120"/>
      <c r="AK147" s="120"/>
      <c r="AL147" s="120"/>
      <c r="AM147" s="120"/>
    </row>
    <row r="148" spans="1:39" ht="14.4" x14ac:dyDescent="0.3">
      <c r="B148" s="64" t="s">
        <v>31</v>
      </c>
      <c r="D148" s="120"/>
      <c r="E148" s="120"/>
      <c r="F148" s="120"/>
      <c r="G148" s="120"/>
      <c r="H148" s="120"/>
      <c r="I148" s="120"/>
      <c r="J148" s="120"/>
      <c r="K148" s="120"/>
      <c r="L148" s="120"/>
      <c r="M148" s="120"/>
      <c r="N148" s="120"/>
      <c r="O148" s="120"/>
      <c r="P148" s="120"/>
      <c r="Q148" s="120"/>
      <c r="R148" s="120"/>
      <c r="S148" s="120"/>
      <c r="T148" s="120"/>
      <c r="U148" s="120"/>
      <c r="V148" s="120"/>
      <c r="W148" s="120"/>
      <c r="X148" s="120"/>
      <c r="Y148" s="120"/>
      <c r="Z148" s="120"/>
      <c r="AA148" s="120"/>
      <c r="AB148" s="120"/>
      <c r="AC148" s="120"/>
      <c r="AD148" s="120"/>
      <c r="AE148" s="120"/>
      <c r="AF148" s="120"/>
      <c r="AG148" s="120"/>
      <c r="AH148" s="120"/>
      <c r="AI148" s="120"/>
      <c r="AJ148" s="120"/>
      <c r="AK148" s="120"/>
      <c r="AL148" s="120"/>
      <c r="AM148" s="120"/>
    </row>
    <row r="149" spans="1:39" ht="14.4" x14ac:dyDescent="0.3">
      <c r="B149" s="64" t="s">
        <v>31</v>
      </c>
      <c r="D149" s="120"/>
      <c r="E149" s="120"/>
      <c r="F149" s="120"/>
      <c r="G149" s="120"/>
      <c r="H149" s="120"/>
      <c r="I149" s="120"/>
      <c r="J149" s="120"/>
      <c r="K149" s="120"/>
      <c r="L149" s="120"/>
      <c r="M149" s="120"/>
      <c r="N149" s="120"/>
      <c r="O149" s="120"/>
      <c r="P149" s="120"/>
      <c r="Q149" s="120"/>
      <c r="R149" s="120"/>
      <c r="S149" s="120"/>
      <c r="T149" s="120"/>
      <c r="U149" s="120"/>
      <c r="V149" s="120"/>
      <c r="W149" s="120"/>
      <c r="X149" s="120"/>
      <c r="Y149" s="120"/>
      <c r="Z149" s="120"/>
      <c r="AA149" s="120"/>
      <c r="AB149" s="120"/>
      <c r="AC149" s="120"/>
      <c r="AD149" s="120"/>
      <c r="AE149" s="120"/>
      <c r="AF149" s="120"/>
      <c r="AG149" s="120"/>
      <c r="AH149" s="120"/>
      <c r="AI149" s="120"/>
      <c r="AJ149" s="120"/>
      <c r="AK149" s="120"/>
      <c r="AL149" s="120"/>
      <c r="AM149" s="120"/>
    </row>
    <row r="150" spans="1:39" ht="14.4" x14ac:dyDescent="0.3">
      <c r="B150" s="64" t="s">
        <v>32</v>
      </c>
      <c r="D150" s="120"/>
      <c r="E150" s="120"/>
      <c r="F150" s="120"/>
      <c r="G150" s="120"/>
      <c r="H150" s="120"/>
      <c r="I150" s="120"/>
      <c r="J150" s="120"/>
      <c r="K150" s="120"/>
      <c r="L150" s="120"/>
      <c r="M150" s="120"/>
      <c r="N150" s="120"/>
      <c r="P150" s="120"/>
      <c r="Q150" s="120"/>
      <c r="R150" s="120"/>
      <c r="S150" s="120"/>
      <c r="T150" s="120"/>
      <c r="U150" s="120"/>
      <c r="V150" s="120"/>
      <c r="W150" s="120"/>
      <c r="X150" s="120"/>
      <c r="Y150" s="120"/>
      <c r="Z150" s="120"/>
      <c r="AA150" s="120"/>
      <c r="AB150" s="120"/>
      <c r="AC150" s="120"/>
      <c r="AD150" s="120"/>
      <c r="AE150" s="120"/>
      <c r="AF150" s="120"/>
      <c r="AG150" s="120"/>
      <c r="AH150" s="120"/>
      <c r="AI150" s="120"/>
      <c r="AJ150" s="120"/>
      <c r="AK150" s="120"/>
      <c r="AL150" s="120"/>
      <c r="AM150" s="120"/>
    </row>
    <row r="151" spans="1:39" ht="14.4" x14ac:dyDescent="0.3">
      <c r="B151" s="64" t="s">
        <v>33</v>
      </c>
      <c r="D151" s="120"/>
      <c r="E151" s="120"/>
      <c r="F151" s="120"/>
      <c r="G151" s="120"/>
      <c r="H151" s="120"/>
      <c r="I151" s="120"/>
      <c r="J151" s="120"/>
      <c r="K151" s="120"/>
      <c r="L151" s="120"/>
      <c r="M151" s="120"/>
      <c r="N151" s="120"/>
      <c r="P151" s="120"/>
      <c r="Q151" s="120"/>
      <c r="R151" s="120"/>
      <c r="S151" s="120"/>
      <c r="T151" s="120"/>
      <c r="U151" s="120"/>
      <c r="V151" s="120"/>
      <c r="W151" s="120"/>
      <c r="X151" s="120"/>
      <c r="Y151" s="120"/>
      <c r="Z151" s="120"/>
      <c r="AA151" s="120"/>
      <c r="AB151" s="120"/>
      <c r="AC151" s="120"/>
      <c r="AD151" s="120"/>
      <c r="AE151" s="120"/>
      <c r="AF151" s="120"/>
      <c r="AG151" s="120"/>
      <c r="AH151" s="120"/>
      <c r="AI151" s="120"/>
      <c r="AJ151" s="120"/>
      <c r="AK151" s="120"/>
      <c r="AL151" s="120"/>
      <c r="AM151" s="120"/>
    </row>
    <row r="152" spans="1:39" ht="14.4" x14ac:dyDescent="0.3">
      <c r="B152" s="64" t="s">
        <v>192</v>
      </c>
      <c r="D152" s="120">
        <v>22000</v>
      </c>
      <c r="E152" s="120">
        <v>80000</v>
      </c>
      <c r="F152" s="120">
        <v>200000</v>
      </c>
      <c r="G152" s="120">
        <v>200000</v>
      </c>
      <c r="H152" s="120">
        <v>200000</v>
      </c>
      <c r="I152" s="120">
        <v>200000</v>
      </c>
      <c r="J152" s="120">
        <v>200000</v>
      </c>
      <c r="K152" s="120">
        <v>200000</v>
      </c>
      <c r="L152" s="120">
        <v>200000</v>
      </c>
      <c r="M152" s="120">
        <v>200000</v>
      </c>
      <c r="N152" s="120">
        <v>200000</v>
      </c>
      <c r="O152" s="120">
        <v>200000</v>
      </c>
      <c r="P152" s="120">
        <v>250000</v>
      </c>
      <c r="Q152" s="120">
        <v>250000</v>
      </c>
      <c r="R152" s="120">
        <v>250000</v>
      </c>
      <c r="S152" s="120">
        <v>250000</v>
      </c>
      <c r="T152" s="120">
        <v>250000</v>
      </c>
      <c r="U152" s="120">
        <v>250000</v>
      </c>
      <c r="V152" s="120">
        <v>250000</v>
      </c>
      <c r="W152" s="120">
        <v>250000</v>
      </c>
      <c r="X152" s="120">
        <v>250000</v>
      </c>
      <c r="Y152" s="120">
        <v>250000</v>
      </c>
      <c r="Z152" s="120">
        <v>250000</v>
      </c>
      <c r="AA152" s="120">
        <v>250000</v>
      </c>
      <c r="AB152" s="120">
        <v>300000</v>
      </c>
      <c r="AC152" s="120">
        <v>300000</v>
      </c>
      <c r="AD152" s="120">
        <v>300000</v>
      </c>
      <c r="AE152" s="120">
        <v>300000</v>
      </c>
      <c r="AF152" s="120">
        <v>300000</v>
      </c>
      <c r="AG152" s="120">
        <v>300000</v>
      </c>
      <c r="AH152" s="120">
        <v>300000</v>
      </c>
      <c r="AI152" s="120">
        <v>300000</v>
      </c>
      <c r="AJ152" s="120">
        <v>300000</v>
      </c>
      <c r="AK152" s="120">
        <v>300000</v>
      </c>
      <c r="AL152" s="120">
        <v>300000</v>
      </c>
      <c r="AM152" s="120">
        <v>300000</v>
      </c>
    </row>
    <row r="153" spans="1:39" ht="14.4" x14ac:dyDescent="0.3">
      <c r="B153" s="64" t="s">
        <v>34</v>
      </c>
      <c r="D153" s="120"/>
      <c r="E153" s="120"/>
      <c r="F153" s="120"/>
      <c r="G153" s="120"/>
      <c r="H153" s="120"/>
      <c r="I153" s="120"/>
      <c r="J153" s="120"/>
      <c r="K153" s="120"/>
      <c r="L153" s="120"/>
      <c r="M153" s="120"/>
      <c r="N153" s="120"/>
      <c r="P153" s="120"/>
      <c r="Q153" s="120"/>
      <c r="R153" s="120"/>
      <c r="S153" s="120"/>
      <c r="T153" s="120"/>
      <c r="U153" s="120"/>
      <c r="V153" s="120"/>
      <c r="W153" s="120"/>
      <c r="X153" s="120"/>
      <c r="Y153" s="120"/>
      <c r="Z153" s="120"/>
      <c r="AA153" s="120"/>
      <c r="AB153" s="120"/>
      <c r="AC153" s="120"/>
      <c r="AD153" s="120"/>
      <c r="AE153" s="120"/>
      <c r="AF153" s="120"/>
      <c r="AG153" s="120"/>
      <c r="AH153" s="120"/>
      <c r="AI153" s="120"/>
      <c r="AJ153" s="120"/>
      <c r="AK153" s="120"/>
      <c r="AL153" s="120"/>
      <c r="AM153" s="120"/>
    </row>
    <row r="154" spans="1:39" ht="14.4" x14ac:dyDescent="0.3">
      <c r="B154" s="64" t="s">
        <v>35</v>
      </c>
      <c r="D154" s="120"/>
      <c r="E154" s="120"/>
      <c r="F154" s="120"/>
      <c r="G154" s="120"/>
      <c r="H154" s="120"/>
      <c r="I154" s="120"/>
      <c r="J154" s="120"/>
      <c r="K154" s="120"/>
      <c r="L154" s="120"/>
      <c r="M154" s="120"/>
      <c r="N154" s="120"/>
      <c r="P154" s="120"/>
      <c r="Q154" s="120"/>
      <c r="R154" s="120"/>
      <c r="S154" s="120"/>
      <c r="T154" s="120"/>
      <c r="U154" s="120"/>
      <c r="V154" s="120"/>
      <c r="W154" s="120"/>
      <c r="X154" s="120"/>
      <c r="Y154" s="120"/>
      <c r="Z154" s="120"/>
      <c r="AA154" s="120"/>
      <c r="AB154" s="120"/>
      <c r="AC154" s="120"/>
      <c r="AD154" s="120"/>
      <c r="AE154" s="120"/>
      <c r="AF154" s="120"/>
      <c r="AG154" s="120"/>
      <c r="AH154" s="120"/>
      <c r="AI154" s="120"/>
      <c r="AJ154" s="120"/>
      <c r="AK154" s="120"/>
      <c r="AL154" s="120"/>
      <c r="AM154" s="120"/>
    </row>
    <row r="155" spans="1:39" ht="14.4" x14ac:dyDescent="0.3">
      <c r="B155" s="64" t="s">
        <v>35</v>
      </c>
      <c r="D155" s="120"/>
      <c r="E155" s="120"/>
      <c r="F155" s="120"/>
      <c r="G155" s="120"/>
      <c r="H155" s="120"/>
      <c r="I155" s="120"/>
      <c r="J155" s="120"/>
      <c r="K155" s="120"/>
      <c r="L155" s="120"/>
      <c r="M155" s="120"/>
      <c r="N155" s="120"/>
      <c r="P155" s="120"/>
      <c r="Q155" s="120"/>
      <c r="R155" s="120"/>
      <c r="S155" s="120"/>
      <c r="T155" s="120"/>
      <c r="U155" s="120"/>
      <c r="V155" s="120"/>
      <c r="W155" s="120"/>
      <c r="X155" s="120"/>
      <c r="Y155" s="120"/>
      <c r="Z155" s="120"/>
      <c r="AA155" s="120"/>
      <c r="AB155" s="120"/>
      <c r="AC155" s="120"/>
      <c r="AD155" s="120"/>
      <c r="AE155" s="120"/>
      <c r="AF155" s="120"/>
      <c r="AG155" s="120"/>
      <c r="AH155" s="120"/>
      <c r="AI155" s="120"/>
      <c r="AJ155" s="120"/>
      <c r="AK155" s="120"/>
      <c r="AL155" s="120"/>
      <c r="AM155" s="120"/>
    </row>
    <row r="156" spans="1:39" ht="14.4" x14ac:dyDescent="0.3">
      <c r="B156" s="64" t="s">
        <v>36</v>
      </c>
      <c r="D156" s="120">
        <v>191500</v>
      </c>
      <c r="E156" s="120">
        <v>191500</v>
      </c>
      <c r="F156" s="120">
        <v>191500</v>
      </c>
      <c r="G156" s="120">
        <v>191500</v>
      </c>
      <c r="H156" s="120">
        <v>191500</v>
      </c>
      <c r="I156" s="120">
        <v>191500</v>
      </c>
      <c r="J156" s="120">
        <v>191500</v>
      </c>
      <c r="K156" s="120">
        <v>191500</v>
      </c>
      <c r="L156" s="120">
        <v>191500</v>
      </c>
      <c r="M156" s="120">
        <v>191500</v>
      </c>
      <c r="N156" s="120">
        <v>191500</v>
      </c>
      <c r="O156" s="120">
        <v>191500</v>
      </c>
      <c r="P156" s="120">
        <f>O156*1.1</f>
        <v>210650.00000000003</v>
      </c>
      <c r="Q156" s="120">
        <f>P156</f>
        <v>210650.00000000003</v>
      </c>
      <c r="R156" s="120">
        <f t="shared" ref="R156:AA156" si="619">Q156</f>
        <v>210650.00000000003</v>
      </c>
      <c r="S156" s="120">
        <f t="shared" si="619"/>
        <v>210650.00000000003</v>
      </c>
      <c r="T156" s="120">
        <f t="shared" si="619"/>
        <v>210650.00000000003</v>
      </c>
      <c r="U156" s="120">
        <f t="shared" si="619"/>
        <v>210650.00000000003</v>
      </c>
      <c r="V156" s="120">
        <f t="shared" si="619"/>
        <v>210650.00000000003</v>
      </c>
      <c r="W156" s="120">
        <f t="shared" si="619"/>
        <v>210650.00000000003</v>
      </c>
      <c r="X156" s="120">
        <f t="shared" si="619"/>
        <v>210650.00000000003</v>
      </c>
      <c r="Y156" s="120">
        <f t="shared" si="619"/>
        <v>210650.00000000003</v>
      </c>
      <c r="Z156" s="120">
        <f t="shared" si="619"/>
        <v>210650.00000000003</v>
      </c>
      <c r="AA156" s="120">
        <f t="shared" si="619"/>
        <v>210650.00000000003</v>
      </c>
      <c r="AB156" s="120">
        <f>AA156*1.1</f>
        <v>231715.00000000006</v>
      </c>
      <c r="AC156" s="120">
        <f>AB156</f>
        <v>231715.00000000006</v>
      </c>
      <c r="AD156" s="120">
        <f t="shared" ref="AD156:AM157" si="620">AC156</f>
        <v>231715.00000000006</v>
      </c>
      <c r="AE156" s="120">
        <f t="shared" si="620"/>
        <v>231715.00000000006</v>
      </c>
      <c r="AF156" s="120">
        <f t="shared" si="620"/>
        <v>231715.00000000006</v>
      </c>
      <c r="AG156" s="120">
        <f t="shared" si="620"/>
        <v>231715.00000000006</v>
      </c>
      <c r="AH156" s="120">
        <f t="shared" si="620"/>
        <v>231715.00000000006</v>
      </c>
      <c r="AI156" s="120">
        <f t="shared" si="620"/>
        <v>231715.00000000006</v>
      </c>
      <c r="AJ156" s="120">
        <f t="shared" si="620"/>
        <v>231715.00000000006</v>
      </c>
      <c r="AK156" s="120">
        <f t="shared" si="620"/>
        <v>231715.00000000006</v>
      </c>
      <c r="AL156" s="120">
        <f t="shared" si="620"/>
        <v>231715.00000000006</v>
      </c>
      <c r="AM156" s="120">
        <f t="shared" si="620"/>
        <v>231715.00000000006</v>
      </c>
    </row>
    <row r="157" spans="1:39" x14ac:dyDescent="0.25">
      <c r="B157" s="8" t="s">
        <v>37</v>
      </c>
      <c r="D157" s="120"/>
      <c r="E157" s="120"/>
      <c r="F157" s="120"/>
      <c r="G157" s="120"/>
      <c r="H157" s="120"/>
      <c r="I157" s="120"/>
      <c r="J157" s="120"/>
      <c r="K157" s="120">
        <v>200000</v>
      </c>
      <c r="L157" s="120">
        <v>200000</v>
      </c>
      <c r="M157" s="120">
        <v>200000</v>
      </c>
      <c r="N157" s="120">
        <v>200000</v>
      </c>
      <c r="O157" s="120">
        <v>200000</v>
      </c>
      <c r="P157" s="120">
        <v>200000</v>
      </c>
      <c r="Q157" s="120">
        <v>200000</v>
      </c>
      <c r="R157" s="120">
        <v>200000</v>
      </c>
      <c r="S157" s="120">
        <v>200000</v>
      </c>
      <c r="T157" s="120">
        <v>200000</v>
      </c>
      <c r="U157" s="120">
        <v>200000</v>
      </c>
      <c r="V157" s="120">
        <v>200000</v>
      </c>
      <c r="W157" s="120">
        <v>200000</v>
      </c>
      <c r="X157" s="120">
        <v>200000</v>
      </c>
      <c r="Y157" s="120">
        <v>200000</v>
      </c>
      <c r="Z157" s="120">
        <v>200000</v>
      </c>
      <c r="AA157" s="120">
        <v>200000</v>
      </c>
      <c r="AB157" s="120">
        <f>AA157*1.1</f>
        <v>220000.00000000003</v>
      </c>
      <c r="AC157" s="120">
        <f>AB157</f>
        <v>220000.00000000003</v>
      </c>
      <c r="AD157" s="120">
        <f t="shared" si="620"/>
        <v>220000.00000000003</v>
      </c>
      <c r="AE157" s="120">
        <f t="shared" si="620"/>
        <v>220000.00000000003</v>
      </c>
      <c r="AF157" s="120">
        <f t="shared" si="620"/>
        <v>220000.00000000003</v>
      </c>
      <c r="AG157" s="120">
        <f t="shared" si="620"/>
        <v>220000.00000000003</v>
      </c>
      <c r="AH157" s="120">
        <f t="shared" si="620"/>
        <v>220000.00000000003</v>
      </c>
      <c r="AI157" s="120">
        <f t="shared" si="620"/>
        <v>220000.00000000003</v>
      </c>
      <c r="AJ157" s="120">
        <f t="shared" si="620"/>
        <v>220000.00000000003</v>
      </c>
      <c r="AK157" s="120">
        <f t="shared" si="620"/>
        <v>220000.00000000003</v>
      </c>
      <c r="AL157" s="120">
        <f t="shared" si="620"/>
        <v>220000.00000000003</v>
      </c>
      <c r="AM157" s="120">
        <f t="shared" si="620"/>
        <v>220000.00000000003</v>
      </c>
    </row>
    <row r="158" spans="1:39" x14ac:dyDescent="0.25">
      <c r="B158" s="8" t="s">
        <v>38</v>
      </c>
      <c r="D158" s="120"/>
      <c r="E158" s="120"/>
      <c r="F158" s="120"/>
      <c r="G158" s="120"/>
      <c r="H158" s="120"/>
      <c r="I158" s="120"/>
      <c r="J158" s="120"/>
      <c r="K158" s="120"/>
      <c r="L158" s="120"/>
      <c r="M158" s="120"/>
      <c r="N158" s="120"/>
      <c r="P158" s="120"/>
      <c r="Q158" s="120"/>
      <c r="R158" s="120"/>
      <c r="S158" s="120"/>
      <c r="T158" s="120"/>
      <c r="U158" s="120"/>
      <c r="V158" s="120"/>
      <c r="W158" s="120"/>
      <c r="X158" s="120"/>
      <c r="Y158" s="120"/>
      <c r="Z158" s="120"/>
      <c r="AA158" s="120"/>
      <c r="AB158" s="120"/>
      <c r="AC158" s="120"/>
      <c r="AD158" s="120"/>
      <c r="AE158" s="120"/>
      <c r="AF158" s="120"/>
      <c r="AG158" s="120"/>
      <c r="AH158" s="120"/>
      <c r="AI158" s="120"/>
      <c r="AJ158" s="120"/>
      <c r="AK158" s="120"/>
      <c r="AL158" s="120"/>
      <c r="AM158" s="120"/>
    </row>
    <row r="159" spans="1:39" x14ac:dyDescent="0.25">
      <c r="B159" s="8" t="s">
        <v>48</v>
      </c>
      <c r="D159" s="120"/>
      <c r="E159" s="120"/>
      <c r="F159" s="120"/>
      <c r="G159" s="120"/>
      <c r="H159" s="120"/>
      <c r="I159" s="120"/>
      <c r="J159" s="120"/>
      <c r="K159" s="120"/>
      <c r="L159" s="120"/>
      <c r="M159" s="120"/>
      <c r="N159" s="120"/>
      <c r="P159" s="120"/>
      <c r="Q159" s="120"/>
      <c r="R159" s="120"/>
      <c r="S159" s="120"/>
      <c r="T159" s="120"/>
      <c r="U159" s="120"/>
      <c r="V159" s="120"/>
      <c r="W159" s="120"/>
      <c r="X159" s="120"/>
      <c r="Y159" s="120"/>
      <c r="Z159" s="120"/>
      <c r="AA159" s="120"/>
      <c r="AB159" s="120"/>
      <c r="AC159" s="120"/>
      <c r="AD159" s="120"/>
      <c r="AE159" s="120"/>
      <c r="AF159" s="120"/>
      <c r="AG159" s="120"/>
      <c r="AH159" s="120"/>
      <c r="AI159" s="120"/>
      <c r="AJ159" s="120"/>
      <c r="AK159" s="120"/>
      <c r="AL159" s="120"/>
      <c r="AM159" s="120"/>
    </row>
    <row r="160" spans="1:39" x14ac:dyDescent="0.25">
      <c r="A160" s="108"/>
      <c r="B160" s="115" t="s">
        <v>189</v>
      </c>
      <c r="D160" s="120"/>
      <c r="E160" s="120"/>
      <c r="F160" s="120"/>
      <c r="G160" s="120"/>
      <c r="H160" s="120"/>
      <c r="I160" s="120"/>
      <c r="J160" s="120"/>
      <c r="K160" s="120"/>
      <c r="L160" s="120"/>
      <c r="M160" s="120"/>
      <c r="N160" s="120"/>
      <c r="O160" s="120"/>
      <c r="P160" s="120">
        <f>(P141+P142)*0.15</f>
        <v>105000</v>
      </c>
      <c r="Q160" s="120">
        <f>(Q141+Q142)*0.15</f>
        <v>105000</v>
      </c>
      <c r="R160" s="120">
        <f t="shared" ref="R160:AM160" si="621">(R141+R142)*0.15</f>
        <v>105000</v>
      </c>
      <c r="S160" s="120">
        <f t="shared" si="621"/>
        <v>105000</v>
      </c>
      <c r="T160" s="120">
        <f t="shared" si="621"/>
        <v>105000</v>
      </c>
      <c r="U160" s="120">
        <f t="shared" si="621"/>
        <v>105000</v>
      </c>
      <c r="V160" s="120">
        <f t="shared" si="621"/>
        <v>105000</v>
      </c>
      <c r="W160" s="120">
        <f t="shared" si="621"/>
        <v>105000</v>
      </c>
      <c r="X160" s="120">
        <f t="shared" si="621"/>
        <v>105000</v>
      </c>
      <c r="Y160" s="120">
        <f t="shared" si="621"/>
        <v>105000</v>
      </c>
      <c r="Z160" s="120">
        <f t="shared" si="621"/>
        <v>105000</v>
      </c>
      <c r="AA160" s="120">
        <f t="shared" si="621"/>
        <v>105000</v>
      </c>
      <c r="AB160" s="120">
        <f t="shared" si="621"/>
        <v>120000</v>
      </c>
      <c r="AC160" s="120">
        <f t="shared" si="621"/>
        <v>120000</v>
      </c>
      <c r="AD160" s="120">
        <f t="shared" si="621"/>
        <v>120000</v>
      </c>
      <c r="AE160" s="120">
        <f t="shared" si="621"/>
        <v>120000</v>
      </c>
      <c r="AF160" s="120">
        <f t="shared" si="621"/>
        <v>120000</v>
      </c>
      <c r="AG160" s="120">
        <f t="shared" si="621"/>
        <v>120000</v>
      </c>
      <c r="AH160" s="120">
        <f t="shared" si="621"/>
        <v>120000</v>
      </c>
      <c r="AI160" s="120">
        <f t="shared" si="621"/>
        <v>120000</v>
      </c>
      <c r="AJ160" s="120">
        <f t="shared" si="621"/>
        <v>120000</v>
      </c>
      <c r="AK160" s="120">
        <f t="shared" si="621"/>
        <v>120000</v>
      </c>
      <c r="AL160" s="120">
        <f t="shared" si="621"/>
        <v>120000</v>
      </c>
      <c r="AM160" s="120">
        <f t="shared" si="621"/>
        <v>120000</v>
      </c>
    </row>
    <row r="161" spans="2:39" x14ac:dyDescent="0.25">
      <c r="D161" s="120"/>
      <c r="E161" s="120"/>
      <c r="F161" s="120"/>
      <c r="G161" s="120"/>
      <c r="H161" s="120"/>
      <c r="I161" s="120"/>
      <c r="J161" s="120"/>
      <c r="K161" s="120"/>
      <c r="L161" s="120"/>
      <c r="M161" s="120"/>
      <c r="N161" s="120"/>
      <c r="P161" s="120"/>
      <c r="Q161" s="120"/>
      <c r="R161" s="120"/>
      <c r="S161" s="120"/>
      <c r="T161" s="120"/>
      <c r="U161" s="120"/>
      <c r="V161" s="120"/>
      <c r="W161" s="120"/>
      <c r="X161" s="120"/>
      <c r="Y161" s="120"/>
      <c r="Z161" s="120"/>
      <c r="AA161" s="120"/>
      <c r="AB161" s="120"/>
      <c r="AC161" s="120"/>
      <c r="AD161" s="120"/>
      <c r="AE161" s="120"/>
      <c r="AF161" s="120"/>
      <c r="AG161" s="120"/>
      <c r="AH161" s="120"/>
      <c r="AI161" s="120"/>
      <c r="AJ161" s="120"/>
      <c r="AK161" s="120"/>
      <c r="AL161" s="120"/>
      <c r="AM161" s="120"/>
    </row>
    <row r="162" spans="2:39" x14ac:dyDescent="0.25">
      <c r="B162" s="118" t="s">
        <v>150</v>
      </c>
      <c r="D162" s="120"/>
      <c r="E162" s="120"/>
      <c r="F162" s="120"/>
      <c r="G162" s="120"/>
      <c r="H162" s="120"/>
      <c r="I162" s="120"/>
      <c r="J162" s="120"/>
      <c r="K162" s="120"/>
      <c r="L162" s="120"/>
      <c r="M162" s="120"/>
      <c r="N162" s="120"/>
      <c r="P162" s="120"/>
      <c r="Q162" s="120"/>
      <c r="R162" s="120"/>
      <c r="S162" s="120"/>
      <c r="T162" s="120"/>
      <c r="U162" s="120"/>
      <c r="V162" s="120"/>
      <c r="W162" s="120"/>
      <c r="X162" s="120"/>
      <c r="Y162" s="120"/>
      <c r="Z162" s="120"/>
      <c r="AA162" s="120"/>
      <c r="AB162" s="120"/>
      <c r="AC162" s="120"/>
      <c r="AD162" s="120"/>
      <c r="AE162" s="120"/>
      <c r="AF162" s="120"/>
      <c r="AG162" s="120"/>
      <c r="AH162" s="120"/>
      <c r="AI162" s="120"/>
      <c r="AJ162" s="120"/>
      <c r="AK162" s="120"/>
      <c r="AL162" s="120"/>
      <c r="AM162" s="120"/>
    </row>
    <row r="163" spans="2:39" x14ac:dyDescent="0.25">
      <c r="B163" s="108" t="s">
        <v>61</v>
      </c>
      <c r="D163" s="120">
        <f>D129*13000</f>
        <v>390000</v>
      </c>
      <c r="E163" s="120">
        <f t="shared" ref="E163:O163" si="622">E129*13000</f>
        <v>468000</v>
      </c>
      <c r="F163" s="120">
        <f t="shared" si="622"/>
        <v>561600</v>
      </c>
      <c r="G163" s="120">
        <f t="shared" si="622"/>
        <v>673920</v>
      </c>
      <c r="H163" s="120">
        <f t="shared" si="622"/>
        <v>808703.99999999988</v>
      </c>
      <c r="I163" s="120">
        <f t="shared" si="622"/>
        <v>970444.79999999993</v>
      </c>
      <c r="J163" s="120">
        <f t="shared" si="622"/>
        <v>1164533.7599999998</v>
      </c>
      <c r="K163" s="120">
        <f t="shared" si="622"/>
        <v>1397440.5119999999</v>
      </c>
      <c r="L163" s="120">
        <f t="shared" si="622"/>
        <v>1676928.6143999996</v>
      </c>
      <c r="M163" s="120">
        <f t="shared" si="622"/>
        <v>2012314.3372799994</v>
      </c>
      <c r="N163" s="120">
        <f t="shared" si="622"/>
        <v>2414777.204735999</v>
      </c>
      <c r="O163" s="120">
        <f t="shared" si="622"/>
        <v>2897732.6456831996</v>
      </c>
      <c r="P163" s="120">
        <f t="shared" ref="P163:AM163" si="623">P129*5600</f>
        <v>1497904.8753070075</v>
      </c>
      <c r="Q163" s="120">
        <f>Q129*5600</f>
        <v>1797485.850368409</v>
      </c>
      <c r="R163" s="120">
        <f t="shared" si="623"/>
        <v>2156983.0204420909</v>
      </c>
      <c r="S163" s="120">
        <f t="shared" si="623"/>
        <v>2588379.6245305091</v>
      </c>
      <c r="T163" s="120">
        <f t="shared" si="623"/>
        <v>3106055.5494366102</v>
      </c>
      <c r="U163" s="120">
        <f t="shared" si="623"/>
        <v>3727266.6593239331</v>
      </c>
      <c r="V163" s="120">
        <f t="shared" si="623"/>
        <v>4472719.9911887199</v>
      </c>
      <c r="W163" s="120">
        <f t="shared" si="623"/>
        <v>5367263.9894264629</v>
      </c>
      <c r="X163" s="120">
        <f t="shared" si="623"/>
        <v>6440716.7873117551</v>
      </c>
      <c r="Y163" s="120">
        <f t="shared" si="623"/>
        <v>7728860.1447741054</v>
      </c>
      <c r="Z163" s="120">
        <f t="shared" si="623"/>
        <v>9274632.1737289261</v>
      </c>
      <c r="AA163" s="120">
        <f t="shared" si="623"/>
        <v>11129558.608474711</v>
      </c>
      <c r="AB163" s="120">
        <f t="shared" si="623"/>
        <v>12242514.469322184</v>
      </c>
      <c r="AC163" s="120">
        <f t="shared" si="623"/>
        <v>12242514.469322184</v>
      </c>
      <c r="AD163" s="120">
        <f t="shared" si="623"/>
        <v>12242514.469322184</v>
      </c>
      <c r="AE163" s="120">
        <f t="shared" si="623"/>
        <v>12242514.469322184</v>
      </c>
      <c r="AF163" s="120">
        <f t="shared" si="623"/>
        <v>12242514.469322184</v>
      </c>
      <c r="AG163" s="120">
        <f t="shared" si="623"/>
        <v>12242514.469322184</v>
      </c>
      <c r="AH163" s="120">
        <f t="shared" si="623"/>
        <v>12242514.469322184</v>
      </c>
      <c r="AI163" s="120">
        <f t="shared" si="623"/>
        <v>12242514.469322184</v>
      </c>
      <c r="AJ163" s="120">
        <f t="shared" si="623"/>
        <v>12242514.469322184</v>
      </c>
      <c r="AK163" s="120">
        <f t="shared" si="623"/>
        <v>12242514.469322184</v>
      </c>
      <c r="AL163" s="120">
        <f t="shared" si="623"/>
        <v>12242514.469322184</v>
      </c>
      <c r="AM163" s="120">
        <f t="shared" si="623"/>
        <v>12242514.469322184</v>
      </c>
    </row>
    <row r="164" spans="2:39" x14ac:dyDescent="0.25">
      <c r="B164" s="108" t="s">
        <v>43</v>
      </c>
      <c r="D164" s="120">
        <v>80000</v>
      </c>
      <c r="E164" s="120">
        <v>80000</v>
      </c>
      <c r="F164" s="120">
        <v>80000</v>
      </c>
      <c r="G164" s="120">
        <v>80000</v>
      </c>
      <c r="H164" s="120">
        <v>80000</v>
      </c>
      <c r="I164" s="120">
        <v>80000</v>
      </c>
      <c r="J164" s="120">
        <v>80000</v>
      </c>
      <c r="K164" s="120">
        <v>80000</v>
      </c>
      <c r="L164" s="120">
        <v>80000</v>
      </c>
      <c r="M164" s="120">
        <v>80000</v>
      </c>
      <c r="N164" s="120">
        <v>80000</v>
      </c>
      <c r="O164" s="120">
        <v>80000</v>
      </c>
      <c r="P164" s="120">
        <f>O164*1.1</f>
        <v>88000</v>
      </c>
      <c r="Q164" s="120">
        <f>P164</f>
        <v>88000</v>
      </c>
      <c r="R164" s="120">
        <f t="shared" ref="R164:AA164" si="624">Q164</f>
        <v>88000</v>
      </c>
      <c r="S164" s="120">
        <f t="shared" si="624"/>
        <v>88000</v>
      </c>
      <c r="T164" s="120">
        <f t="shared" si="624"/>
        <v>88000</v>
      </c>
      <c r="U164" s="120">
        <f t="shared" si="624"/>
        <v>88000</v>
      </c>
      <c r="V164" s="120">
        <f t="shared" si="624"/>
        <v>88000</v>
      </c>
      <c r="W164" s="120">
        <f t="shared" si="624"/>
        <v>88000</v>
      </c>
      <c r="X164" s="120">
        <f t="shared" si="624"/>
        <v>88000</v>
      </c>
      <c r="Y164" s="120">
        <f t="shared" si="624"/>
        <v>88000</v>
      </c>
      <c r="Z164" s="120">
        <f t="shared" si="624"/>
        <v>88000</v>
      </c>
      <c r="AA164" s="120">
        <f t="shared" si="624"/>
        <v>88000</v>
      </c>
      <c r="AB164" s="120">
        <f>AA164*1.1</f>
        <v>96800.000000000015</v>
      </c>
      <c r="AC164" s="120">
        <f>AB164</f>
        <v>96800.000000000015</v>
      </c>
      <c r="AD164" s="120">
        <f t="shared" ref="AD164:AM164" si="625">AC164</f>
        <v>96800.000000000015</v>
      </c>
      <c r="AE164" s="120">
        <f t="shared" si="625"/>
        <v>96800.000000000015</v>
      </c>
      <c r="AF164" s="120">
        <f t="shared" si="625"/>
        <v>96800.000000000015</v>
      </c>
      <c r="AG164" s="120">
        <f t="shared" si="625"/>
        <v>96800.000000000015</v>
      </c>
      <c r="AH164" s="120">
        <f t="shared" si="625"/>
        <v>96800.000000000015</v>
      </c>
      <c r="AI164" s="120">
        <f t="shared" si="625"/>
        <v>96800.000000000015</v>
      </c>
      <c r="AJ164" s="120">
        <f t="shared" si="625"/>
        <v>96800.000000000015</v>
      </c>
      <c r="AK164" s="120">
        <f t="shared" si="625"/>
        <v>96800.000000000015</v>
      </c>
      <c r="AL164" s="120">
        <f t="shared" si="625"/>
        <v>96800.000000000015</v>
      </c>
      <c r="AM164" s="120">
        <f t="shared" si="625"/>
        <v>96800.000000000015</v>
      </c>
    </row>
    <row r="165" spans="2:39" x14ac:dyDescent="0.25">
      <c r="B165" s="108" t="s">
        <v>157</v>
      </c>
      <c r="D165" s="120"/>
      <c r="E165" s="120"/>
      <c r="F165" s="120"/>
      <c r="G165" s="120"/>
      <c r="H165" s="120"/>
      <c r="I165" s="120"/>
      <c r="J165" s="120"/>
      <c r="K165" s="120"/>
      <c r="L165" s="120"/>
      <c r="M165" s="120"/>
      <c r="N165" s="120"/>
      <c r="P165" s="120"/>
      <c r="Q165" s="120"/>
      <c r="R165" s="120"/>
      <c r="S165" s="120"/>
      <c r="T165" s="120"/>
      <c r="U165" s="120"/>
      <c r="V165" s="120"/>
      <c r="W165" s="120"/>
      <c r="X165" s="120"/>
      <c r="Y165" s="120"/>
      <c r="Z165" s="120"/>
      <c r="AA165" s="120"/>
      <c r="AB165" s="120"/>
      <c r="AC165" s="120"/>
      <c r="AD165" s="120"/>
      <c r="AE165" s="120"/>
      <c r="AF165" s="120"/>
      <c r="AG165" s="120"/>
      <c r="AH165" s="120"/>
      <c r="AI165" s="120"/>
      <c r="AJ165" s="120"/>
      <c r="AK165" s="120"/>
      <c r="AL165" s="120"/>
      <c r="AM165" s="120"/>
    </row>
    <row r="166" spans="2:39" x14ac:dyDescent="0.25">
      <c r="B166" s="108" t="s">
        <v>173</v>
      </c>
      <c r="D166" s="120">
        <v>60000</v>
      </c>
      <c r="E166" s="120">
        <v>60000</v>
      </c>
      <c r="F166" s="120">
        <v>60000</v>
      </c>
      <c r="G166" s="120">
        <v>60000</v>
      </c>
      <c r="H166" s="120">
        <v>60000</v>
      </c>
      <c r="I166" s="120">
        <v>60000</v>
      </c>
      <c r="J166" s="120">
        <v>60000</v>
      </c>
      <c r="K166" s="120">
        <v>60000</v>
      </c>
      <c r="L166" s="120">
        <v>60000</v>
      </c>
      <c r="M166" s="120">
        <v>60000</v>
      </c>
      <c r="N166" s="120">
        <v>60000</v>
      </c>
      <c r="O166" s="120">
        <v>60000</v>
      </c>
      <c r="P166" s="120">
        <f>O166*1.1</f>
        <v>66000</v>
      </c>
      <c r="Q166" s="120">
        <f>P166</f>
        <v>66000</v>
      </c>
      <c r="R166" s="120">
        <f t="shared" ref="R166:AA166" si="626">Q166</f>
        <v>66000</v>
      </c>
      <c r="S166" s="120">
        <f t="shared" si="626"/>
        <v>66000</v>
      </c>
      <c r="T166" s="120">
        <f t="shared" si="626"/>
        <v>66000</v>
      </c>
      <c r="U166" s="120">
        <f t="shared" si="626"/>
        <v>66000</v>
      </c>
      <c r="V166" s="120">
        <f t="shared" si="626"/>
        <v>66000</v>
      </c>
      <c r="W166" s="120">
        <f t="shared" si="626"/>
        <v>66000</v>
      </c>
      <c r="X166" s="120">
        <f t="shared" si="626"/>
        <v>66000</v>
      </c>
      <c r="Y166" s="120">
        <f t="shared" si="626"/>
        <v>66000</v>
      </c>
      <c r="Z166" s="120">
        <f t="shared" si="626"/>
        <v>66000</v>
      </c>
      <c r="AA166" s="120">
        <f t="shared" si="626"/>
        <v>66000</v>
      </c>
      <c r="AB166" s="120">
        <f>AA166*1.1</f>
        <v>72600</v>
      </c>
      <c r="AC166" s="120">
        <f>AB166</f>
        <v>72600</v>
      </c>
      <c r="AD166" s="120">
        <f t="shared" ref="AD166:AM166" si="627">AC166</f>
        <v>72600</v>
      </c>
      <c r="AE166" s="120">
        <f t="shared" si="627"/>
        <v>72600</v>
      </c>
      <c r="AF166" s="120">
        <f t="shared" si="627"/>
        <v>72600</v>
      </c>
      <c r="AG166" s="120">
        <f t="shared" si="627"/>
        <v>72600</v>
      </c>
      <c r="AH166" s="120">
        <f t="shared" si="627"/>
        <v>72600</v>
      </c>
      <c r="AI166" s="120">
        <f t="shared" si="627"/>
        <v>72600</v>
      </c>
      <c r="AJ166" s="120">
        <f t="shared" si="627"/>
        <v>72600</v>
      </c>
      <c r="AK166" s="120">
        <f t="shared" si="627"/>
        <v>72600</v>
      </c>
      <c r="AL166" s="120">
        <f t="shared" si="627"/>
        <v>72600</v>
      </c>
      <c r="AM166" s="120">
        <f t="shared" si="627"/>
        <v>72600</v>
      </c>
    </row>
    <row r="167" spans="2:39" x14ac:dyDescent="0.25">
      <c r="B167" s="8" t="s">
        <v>55</v>
      </c>
      <c r="D167" s="120"/>
      <c r="E167" s="120"/>
      <c r="F167" s="120"/>
      <c r="G167" s="120"/>
      <c r="H167" s="120"/>
      <c r="I167" s="120"/>
      <c r="J167" s="120"/>
      <c r="K167" s="120"/>
      <c r="L167" s="120"/>
      <c r="M167" s="120"/>
      <c r="N167" s="120"/>
      <c r="P167" s="120"/>
      <c r="Q167" s="120"/>
      <c r="R167" s="120"/>
      <c r="S167" s="120"/>
      <c r="T167" s="120"/>
      <c r="U167" s="120"/>
      <c r="V167" s="120"/>
      <c r="W167" s="120"/>
      <c r="X167" s="120"/>
      <c r="Y167" s="120"/>
      <c r="Z167" s="120"/>
      <c r="AA167" s="120"/>
      <c r="AB167" s="120"/>
      <c r="AC167" s="120"/>
      <c r="AD167" s="120"/>
      <c r="AE167" s="120"/>
      <c r="AF167" s="120"/>
      <c r="AG167" s="120"/>
      <c r="AH167" s="120"/>
      <c r="AI167" s="120"/>
      <c r="AJ167" s="120"/>
      <c r="AK167" s="120"/>
      <c r="AL167" s="120"/>
      <c r="AM167" s="120"/>
    </row>
    <row r="168" spans="2:39" x14ac:dyDescent="0.25">
      <c r="B168" s="108" t="s">
        <v>53</v>
      </c>
      <c r="D168" s="120"/>
      <c r="E168" s="120"/>
      <c r="F168" s="120"/>
      <c r="G168" s="120"/>
      <c r="H168" s="120"/>
      <c r="I168" s="120"/>
      <c r="J168" s="120"/>
      <c r="K168" s="120"/>
      <c r="L168" s="120"/>
      <c r="M168" s="120"/>
      <c r="N168" s="120"/>
      <c r="P168" s="120"/>
      <c r="Q168" s="120"/>
      <c r="R168" s="120"/>
      <c r="S168" s="120"/>
      <c r="T168" s="120"/>
      <c r="U168" s="120"/>
      <c r="V168" s="120"/>
      <c r="W168" s="120"/>
      <c r="X168" s="120"/>
      <c r="Y168" s="120"/>
      <c r="Z168" s="120"/>
      <c r="AA168" s="120"/>
      <c r="AB168" s="120"/>
      <c r="AC168" s="120"/>
      <c r="AD168" s="120"/>
      <c r="AE168" s="120"/>
      <c r="AF168" s="120"/>
      <c r="AG168" s="120"/>
      <c r="AH168" s="120"/>
      <c r="AI168" s="120"/>
      <c r="AJ168" s="120"/>
      <c r="AK168" s="120"/>
      <c r="AL168" s="120"/>
      <c r="AM168" s="120"/>
    </row>
    <row r="169" spans="2:39" x14ac:dyDescent="0.25">
      <c r="B169" s="8" t="s">
        <v>56</v>
      </c>
      <c r="D169" s="120">
        <v>75000</v>
      </c>
      <c r="E169" s="120">
        <v>100000</v>
      </c>
      <c r="F169" s="120">
        <v>100000</v>
      </c>
      <c r="G169" s="120">
        <v>100000</v>
      </c>
      <c r="H169" s="120">
        <v>100000</v>
      </c>
      <c r="I169" s="120">
        <v>100000</v>
      </c>
      <c r="J169" s="120">
        <v>100000</v>
      </c>
      <c r="K169" s="120">
        <v>100000</v>
      </c>
      <c r="L169" s="120">
        <v>100000</v>
      </c>
      <c r="M169" s="120">
        <v>100000</v>
      </c>
      <c r="N169" s="120">
        <v>100000</v>
      </c>
      <c r="O169" s="120">
        <v>100000</v>
      </c>
      <c r="P169" s="120">
        <v>120000</v>
      </c>
      <c r="Q169" s="120">
        <v>120000</v>
      </c>
      <c r="R169" s="120">
        <v>120000</v>
      </c>
      <c r="S169" s="120">
        <v>120000</v>
      </c>
      <c r="T169" s="120">
        <v>120000</v>
      </c>
      <c r="U169" s="120">
        <v>120000</v>
      </c>
      <c r="V169" s="120">
        <v>120000</v>
      </c>
      <c r="W169" s="120">
        <v>120000</v>
      </c>
      <c r="X169" s="120">
        <v>120000</v>
      </c>
      <c r="Y169" s="120">
        <v>120000</v>
      </c>
      <c r="Z169" s="120">
        <v>120000</v>
      </c>
      <c r="AA169" s="120">
        <v>120000</v>
      </c>
      <c r="AB169" s="120">
        <v>110000</v>
      </c>
      <c r="AC169" s="120">
        <v>110000</v>
      </c>
      <c r="AD169" s="120">
        <v>110000</v>
      </c>
      <c r="AE169" s="120">
        <v>110000</v>
      </c>
      <c r="AF169" s="120">
        <v>110000</v>
      </c>
      <c r="AG169" s="120">
        <v>110000</v>
      </c>
      <c r="AH169" s="120">
        <v>110000</v>
      </c>
      <c r="AI169" s="120">
        <v>110000</v>
      </c>
      <c r="AJ169" s="120">
        <v>110000</v>
      </c>
      <c r="AK169" s="120">
        <v>110000</v>
      </c>
      <c r="AL169" s="120">
        <v>110000</v>
      </c>
      <c r="AM169" s="120">
        <v>110000</v>
      </c>
    </row>
    <row r="170" spans="2:39" x14ac:dyDescent="0.25">
      <c r="B170" s="115" t="s">
        <v>167</v>
      </c>
      <c r="D170" s="120"/>
      <c r="E170" s="120"/>
      <c r="F170" s="120"/>
      <c r="G170" s="120"/>
      <c r="H170" s="120"/>
      <c r="I170" s="120"/>
      <c r="J170" s="120"/>
      <c r="K170" s="120"/>
      <c r="L170" s="120"/>
      <c r="M170" s="120"/>
      <c r="N170" s="120"/>
      <c r="P170" s="120"/>
      <c r="Q170" s="120"/>
      <c r="R170" s="120"/>
      <c r="S170" s="120"/>
      <c r="T170" s="120"/>
      <c r="U170" s="120"/>
      <c r="V170" s="120"/>
      <c r="W170" s="120"/>
      <c r="X170" s="120"/>
      <c r="Y170" s="120"/>
      <c r="Z170" s="120"/>
      <c r="AA170" s="120"/>
      <c r="AB170" s="120"/>
      <c r="AC170" s="120"/>
      <c r="AD170" s="120"/>
      <c r="AE170" s="120"/>
      <c r="AF170" s="120"/>
      <c r="AG170" s="120"/>
      <c r="AH170" s="120"/>
      <c r="AI170" s="120"/>
      <c r="AJ170" s="120"/>
      <c r="AK170" s="120"/>
      <c r="AL170" s="120"/>
      <c r="AM170" s="120"/>
    </row>
    <row r="171" spans="2:39" x14ac:dyDescent="0.25">
      <c r="D171" s="120"/>
      <c r="E171" s="120"/>
      <c r="F171" s="120"/>
      <c r="G171" s="120"/>
      <c r="H171" s="120"/>
      <c r="I171" s="120"/>
      <c r="J171" s="120"/>
      <c r="K171" s="120"/>
      <c r="L171" s="120"/>
      <c r="M171" s="120"/>
      <c r="N171" s="120"/>
      <c r="P171" s="120"/>
      <c r="Q171" s="120"/>
      <c r="R171" s="120"/>
      <c r="S171" s="120"/>
      <c r="T171" s="120"/>
      <c r="U171" s="120"/>
      <c r="V171" s="120"/>
      <c r="W171" s="120"/>
      <c r="X171" s="120"/>
      <c r="Y171" s="120"/>
      <c r="Z171" s="120"/>
      <c r="AA171" s="120"/>
      <c r="AB171" s="120"/>
      <c r="AC171" s="120"/>
      <c r="AD171" s="120"/>
      <c r="AE171" s="120"/>
      <c r="AF171" s="120"/>
      <c r="AG171" s="120"/>
      <c r="AH171" s="120"/>
      <c r="AI171" s="120"/>
      <c r="AJ171" s="120"/>
      <c r="AK171" s="120"/>
      <c r="AL171" s="120"/>
      <c r="AM171" s="120"/>
    </row>
    <row r="172" spans="2:39" x14ac:dyDescent="0.25">
      <c r="B172" s="118" t="s">
        <v>158</v>
      </c>
      <c r="D172" s="120"/>
      <c r="E172" s="120"/>
      <c r="F172" s="120"/>
      <c r="G172" s="120"/>
      <c r="H172" s="120"/>
      <c r="I172" s="120"/>
      <c r="J172" s="120"/>
      <c r="K172" s="120"/>
      <c r="L172" s="120"/>
      <c r="M172" s="120"/>
      <c r="N172" s="120"/>
      <c r="P172" s="120"/>
      <c r="Q172" s="120"/>
      <c r="R172" s="120"/>
      <c r="S172" s="120"/>
      <c r="T172" s="120"/>
      <c r="U172" s="120"/>
      <c r="V172" s="120"/>
      <c r="W172" s="120"/>
      <c r="X172" s="120"/>
      <c r="Y172" s="120"/>
      <c r="Z172" s="120"/>
      <c r="AA172" s="120"/>
      <c r="AB172" s="120"/>
      <c r="AC172" s="120"/>
      <c r="AD172" s="120"/>
      <c r="AE172" s="120"/>
      <c r="AF172" s="120"/>
      <c r="AG172" s="120"/>
      <c r="AH172" s="120"/>
      <c r="AI172" s="120"/>
      <c r="AJ172" s="120"/>
      <c r="AK172" s="120"/>
      <c r="AL172" s="120"/>
      <c r="AM172" s="120"/>
    </row>
    <row r="173" spans="2:39" x14ac:dyDescent="0.25">
      <c r="B173" s="115" t="s">
        <v>159</v>
      </c>
      <c r="D173" s="120"/>
      <c r="E173" s="120"/>
      <c r="F173" s="120"/>
      <c r="G173" s="120"/>
      <c r="H173" s="120"/>
      <c r="I173" s="120"/>
      <c r="J173" s="120"/>
      <c r="K173" s="120"/>
      <c r="L173" s="120"/>
      <c r="M173" s="120"/>
      <c r="N173" s="120"/>
      <c r="P173" s="120"/>
      <c r="Q173" s="120"/>
      <c r="R173" s="120"/>
      <c r="S173" s="120"/>
      <c r="T173" s="120"/>
      <c r="U173" s="120"/>
      <c r="V173" s="120"/>
      <c r="W173" s="120"/>
      <c r="X173" s="120"/>
      <c r="Y173" s="120"/>
      <c r="Z173" s="120"/>
      <c r="AA173" s="120"/>
      <c r="AB173" s="120"/>
      <c r="AC173" s="120"/>
      <c r="AD173" s="120"/>
      <c r="AE173" s="120"/>
      <c r="AF173" s="120"/>
      <c r="AG173" s="120"/>
      <c r="AH173" s="120"/>
      <c r="AI173" s="120"/>
      <c r="AJ173" s="120"/>
      <c r="AK173" s="120"/>
      <c r="AL173" s="120"/>
      <c r="AM173" s="120"/>
    </row>
    <row r="174" spans="2:39" x14ac:dyDescent="0.25">
      <c r="B174" s="8" t="s">
        <v>40</v>
      </c>
      <c r="D174" s="120"/>
      <c r="E174" s="120"/>
      <c r="F174" s="120"/>
      <c r="G174" s="120"/>
      <c r="H174" s="120"/>
      <c r="I174" s="120"/>
      <c r="J174" s="120"/>
      <c r="K174" s="120"/>
      <c r="L174" s="120"/>
      <c r="M174" s="120"/>
      <c r="N174" s="120"/>
      <c r="P174" s="120"/>
      <c r="Q174" s="120"/>
      <c r="R174" s="120"/>
      <c r="S174" s="120"/>
      <c r="T174" s="120"/>
      <c r="U174" s="120"/>
      <c r="V174" s="120"/>
      <c r="W174" s="120"/>
      <c r="X174" s="120"/>
      <c r="Y174" s="120"/>
      <c r="Z174" s="120"/>
      <c r="AA174" s="120"/>
      <c r="AB174" s="120"/>
      <c r="AC174" s="120"/>
      <c r="AD174" s="120"/>
      <c r="AE174" s="120"/>
      <c r="AF174" s="120"/>
      <c r="AG174" s="120"/>
      <c r="AH174" s="120"/>
      <c r="AI174" s="120"/>
      <c r="AJ174" s="120"/>
      <c r="AK174" s="120"/>
      <c r="AL174" s="120"/>
      <c r="AM174" s="120"/>
    </row>
    <row r="175" spans="2:39" x14ac:dyDescent="0.25">
      <c r="B175" s="8" t="s">
        <v>41</v>
      </c>
      <c r="D175" s="120">
        <v>120000</v>
      </c>
      <c r="E175" s="120">
        <v>120000</v>
      </c>
      <c r="F175" s="120">
        <v>120000</v>
      </c>
      <c r="G175" s="120">
        <v>120000</v>
      </c>
      <c r="H175" s="120">
        <v>120000</v>
      </c>
      <c r="I175" s="120">
        <v>130000</v>
      </c>
      <c r="J175" s="120">
        <v>130000</v>
      </c>
      <c r="K175" s="120">
        <v>130000</v>
      </c>
      <c r="L175" s="120">
        <v>140000</v>
      </c>
      <c r="M175" s="120">
        <v>140000</v>
      </c>
      <c r="N175" s="120">
        <v>140000</v>
      </c>
      <c r="O175" s="120">
        <v>140000</v>
      </c>
      <c r="P175" s="120">
        <v>150000</v>
      </c>
      <c r="Q175" s="120">
        <v>150000</v>
      </c>
      <c r="R175" s="120">
        <v>150000</v>
      </c>
      <c r="S175" s="120">
        <v>150000</v>
      </c>
      <c r="T175" s="120">
        <v>150000</v>
      </c>
      <c r="U175" s="120">
        <v>150000</v>
      </c>
      <c r="V175" s="120">
        <v>150000</v>
      </c>
      <c r="W175" s="120">
        <v>150000</v>
      </c>
      <c r="X175" s="120">
        <v>150000</v>
      </c>
      <c r="Y175" s="120">
        <v>150000</v>
      </c>
      <c r="Z175" s="120">
        <v>150000</v>
      </c>
      <c r="AA175" s="120">
        <f>Z175*1.1</f>
        <v>165000</v>
      </c>
      <c r="AB175" s="120">
        <f>AA175</f>
        <v>165000</v>
      </c>
      <c r="AC175" s="120">
        <f t="shared" ref="AC175:AM177" si="628">AB175</f>
        <v>165000</v>
      </c>
      <c r="AD175" s="120">
        <f t="shared" si="628"/>
        <v>165000</v>
      </c>
      <c r="AE175" s="120">
        <f t="shared" si="628"/>
        <v>165000</v>
      </c>
      <c r="AF175" s="120">
        <f t="shared" si="628"/>
        <v>165000</v>
      </c>
      <c r="AG175" s="120">
        <f t="shared" si="628"/>
        <v>165000</v>
      </c>
      <c r="AH175" s="120">
        <f t="shared" si="628"/>
        <v>165000</v>
      </c>
      <c r="AI175" s="120">
        <f t="shared" si="628"/>
        <v>165000</v>
      </c>
      <c r="AJ175" s="120">
        <f t="shared" si="628"/>
        <v>165000</v>
      </c>
      <c r="AK175" s="120">
        <f t="shared" si="628"/>
        <v>165000</v>
      </c>
      <c r="AL175" s="120">
        <f t="shared" si="628"/>
        <v>165000</v>
      </c>
      <c r="AM175" s="120">
        <f t="shared" si="628"/>
        <v>165000</v>
      </c>
    </row>
    <row r="176" spans="2:39" x14ac:dyDescent="0.25">
      <c r="B176" s="115" t="s">
        <v>161</v>
      </c>
      <c r="D176" s="120"/>
      <c r="E176" s="120"/>
      <c r="F176" s="120"/>
      <c r="G176" s="120"/>
      <c r="H176" s="120"/>
      <c r="I176" s="120"/>
      <c r="J176" s="120"/>
      <c r="K176" s="120"/>
      <c r="L176" s="120"/>
      <c r="M176" s="120"/>
      <c r="N176" s="120"/>
      <c r="P176" s="120"/>
      <c r="Q176" s="120"/>
      <c r="R176" s="120"/>
      <c r="S176" s="120"/>
      <c r="T176" s="120"/>
      <c r="U176" s="120"/>
      <c r="V176" s="120"/>
      <c r="W176" s="120"/>
      <c r="X176" s="120"/>
      <c r="Y176" s="120"/>
      <c r="Z176" s="120"/>
      <c r="AA176" s="120"/>
      <c r="AB176" s="120"/>
      <c r="AC176" s="120"/>
      <c r="AD176" s="120"/>
      <c r="AE176" s="120"/>
      <c r="AF176" s="120"/>
      <c r="AG176" s="120"/>
      <c r="AH176" s="120"/>
      <c r="AI176" s="120"/>
      <c r="AJ176" s="120"/>
      <c r="AK176" s="120"/>
      <c r="AL176" s="120"/>
      <c r="AM176" s="120"/>
    </row>
    <row r="177" spans="2:39" x14ac:dyDescent="0.25">
      <c r="B177" s="8" t="s">
        <v>41</v>
      </c>
      <c r="D177" s="120"/>
      <c r="E177" s="120"/>
      <c r="F177" s="120"/>
      <c r="G177" s="120"/>
      <c r="H177" s="120"/>
      <c r="I177" s="120"/>
      <c r="J177" s="120"/>
      <c r="K177" s="120"/>
      <c r="L177" s="120"/>
      <c r="M177" s="120"/>
      <c r="N177" s="120"/>
      <c r="P177" s="120"/>
      <c r="Q177" s="120"/>
      <c r="R177" s="120"/>
      <c r="S177" s="120"/>
      <c r="T177" s="120"/>
      <c r="U177" s="120"/>
      <c r="V177" s="120"/>
      <c r="W177" s="120"/>
      <c r="X177" s="120"/>
      <c r="Y177" s="120"/>
      <c r="Z177" s="120"/>
      <c r="AA177" s="120"/>
      <c r="AB177" s="120">
        <v>165000</v>
      </c>
      <c r="AC177" s="120">
        <f>AB177</f>
        <v>165000</v>
      </c>
      <c r="AD177" s="120">
        <f t="shared" si="628"/>
        <v>165000</v>
      </c>
      <c r="AE177" s="120">
        <f t="shared" si="628"/>
        <v>165000</v>
      </c>
      <c r="AF177" s="120">
        <f t="shared" si="628"/>
        <v>165000</v>
      </c>
      <c r="AG177" s="120">
        <f t="shared" si="628"/>
        <v>165000</v>
      </c>
      <c r="AH177" s="120">
        <f t="shared" si="628"/>
        <v>165000</v>
      </c>
      <c r="AI177" s="120">
        <f t="shared" si="628"/>
        <v>165000</v>
      </c>
      <c r="AJ177" s="120">
        <f t="shared" si="628"/>
        <v>165000</v>
      </c>
      <c r="AK177" s="120">
        <f t="shared" si="628"/>
        <v>165000</v>
      </c>
      <c r="AL177" s="120">
        <f t="shared" si="628"/>
        <v>165000</v>
      </c>
      <c r="AM177" s="120">
        <f t="shared" si="628"/>
        <v>165000</v>
      </c>
    </row>
    <row r="178" spans="2:39" x14ac:dyDescent="0.25">
      <c r="B178" s="115" t="s">
        <v>161</v>
      </c>
      <c r="D178" s="120"/>
      <c r="E178" s="120"/>
      <c r="F178" s="120"/>
      <c r="G178" s="120"/>
      <c r="H178" s="120"/>
      <c r="I178" s="120"/>
      <c r="J178" s="120"/>
      <c r="K178" s="120"/>
      <c r="L178" s="120"/>
      <c r="M178" s="120"/>
      <c r="N178" s="120"/>
      <c r="P178" s="120"/>
      <c r="Q178" s="120"/>
      <c r="R178" s="120"/>
      <c r="S178" s="120"/>
      <c r="T178" s="120"/>
      <c r="U178" s="120"/>
      <c r="V178" s="120"/>
      <c r="W178" s="120"/>
      <c r="X178" s="120"/>
      <c r="Y178" s="120"/>
      <c r="Z178" s="120"/>
      <c r="AA178" s="120"/>
      <c r="AB178" s="120"/>
      <c r="AC178" s="120"/>
      <c r="AD178" s="120"/>
      <c r="AE178" s="120"/>
      <c r="AF178" s="120"/>
      <c r="AG178" s="120"/>
      <c r="AH178" s="120"/>
      <c r="AI178" s="120"/>
      <c r="AJ178" s="120"/>
      <c r="AK178" s="120"/>
      <c r="AL178" s="120"/>
      <c r="AM178" s="120"/>
    </row>
    <row r="179" spans="2:39" x14ac:dyDescent="0.25">
      <c r="B179" s="8" t="s">
        <v>42</v>
      </c>
      <c r="D179" s="120"/>
      <c r="E179" s="120"/>
      <c r="F179" s="120"/>
      <c r="G179" s="120"/>
      <c r="H179" s="120"/>
      <c r="I179" s="120"/>
      <c r="J179" s="120"/>
      <c r="K179" s="120"/>
      <c r="L179" s="120"/>
      <c r="M179" s="120"/>
      <c r="N179" s="120"/>
      <c r="P179" s="120"/>
      <c r="Q179" s="120"/>
      <c r="R179" s="120"/>
      <c r="S179" s="120"/>
      <c r="T179" s="120"/>
      <c r="U179" s="120"/>
      <c r="V179" s="120"/>
      <c r="W179" s="120"/>
      <c r="X179" s="120"/>
      <c r="Y179" s="120"/>
      <c r="Z179" s="120"/>
      <c r="AA179" s="120"/>
      <c r="AB179" s="120"/>
      <c r="AC179" s="120"/>
      <c r="AD179" s="120"/>
      <c r="AE179" s="120"/>
      <c r="AF179" s="120"/>
      <c r="AG179" s="120"/>
      <c r="AH179" s="120"/>
      <c r="AI179" s="120"/>
      <c r="AJ179" s="120"/>
      <c r="AK179" s="120"/>
      <c r="AL179" s="120"/>
      <c r="AM179" s="120"/>
    </row>
    <row r="180" spans="2:39" x14ac:dyDescent="0.25">
      <c r="B180" s="115" t="s">
        <v>160</v>
      </c>
      <c r="D180" s="120"/>
      <c r="E180" s="120"/>
      <c r="F180" s="120"/>
      <c r="G180" s="120"/>
      <c r="H180" s="120"/>
      <c r="I180" s="120"/>
      <c r="J180" s="120"/>
      <c r="K180" s="120"/>
      <c r="L180" s="120"/>
      <c r="M180" s="120"/>
      <c r="N180" s="120"/>
      <c r="P180" s="120"/>
      <c r="Q180" s="120"/>
      <c r="R180" s="120"/>
      <c r="S180" s="120"/>
      <c r="T180" s="120"/>
      <c r="U180" s="120"/>
      <c r="V180" s="120"/>
      <c r="W180" s="120"/>
      <c r="X180" s="120"/>
      <c r="Y180" s="120"/>
      <c r="Z180" s="120"/>
      <c r="AA180" s="120"/>
      <c r="AB180" s="120"/>
      <c r="AC180" s="120"/>
      <c r="AD180" s="120"/>
      <c r="AE180" s="120"/>
      <c r="AF180" s="120"/>
      <c r="AG180" s="120"/>
      <c r="AH180" s="120"/>
      <c r="AI180" s="120"/>
      <c r="AJ180" s="120"/>
      <c r="AK180" s="120"/>
      <c r="AL180" s="120"/>
      <c r="AM180" s="120"/>
    </row>
    <row r="181" spans="2:39" x14ac:dyDescent="0.25">
      <c r="B181" s="108" t="s">
        <v>171</v>
      </c>
      <c r="D181" s="120"/>
      <c r="E181" s="120"/>
      <c r="F181" s="120"/>
      <c r="G181" s="120"/>
      <c r="H181" s="120"/>
      <c r="I181" s="120"/>
      <c r="J181" s="120"/>
      <c r="K181" s="120"/>
      <c r="L181" s="120"/>
      <c r="M181" s="120"/>
      <c r="N181" s="120"/>
      <c r="O181" s="120"/>
      <c r="P181" s="120"/>
      <c r="Q181" s="120"/>
      <c r="R181" s="120"/>
      <c r="S181" s="120"/>
      <c r="T181" s="120"/>
      <c r="U181" s="120"/>
      <c r="V181" s="120"/>
      <c r="W181" s="120"/>
      <c r="X181" s="120"/>
      <c r="Y181" s="120"/>
      <c r="Z181" s="120"/>
      <c r="AA181" s="120"/>
      <c r="AB181" s="120"/>
      <c r="AC181" s="120"/>
      <c r="AD181" s="120"/>
      <c r="AE181" s="120"/>
      <c r="AF181" s="120"/>
      <c r="AG181" s="120"/>
      <c r="AH181" s="120"/>
      <c r="AI181" s="120"/>
      <c r="AJ181" s="120"/>
      <c r="AK181" s="120"/>
      <c r="AL181" s="120"/>
      <c r="AM181" s="120"/>
    </row>
    <row r="182" spans="2:39" x14ac:dyDescent="0.25">
      <c r="B182" s="115" t="s">
        <v>167</v>
      </c>
      <c r="D182" s="120"/>
      <c r="E182" s="120"/>
      <c r="F182" s="120"/>
      <c r="G182" s="120"/>
      <c r="H182" s="120"/>
      <c r="I182" s="120"/>
      <c r="J182" s="120"/>
      <c r="K182" s="120"/>
      <c r="L182" s="120"/>
      <c r="M182" s="120"/>
      <c r="N182" s="120"/>
      <c r="P182" s="120"/>
      <c r="Q182" s="120"/>
      <c r="R182" s="120"/>
      <c r="S182" s="120"/>
      <c r="T182" s="120"/>
      <c r="U182" s="120"/>
      <c r="V182" s="120"/>
      <c r="W182" s="120"/>
      <c r="X182" s="120"/>
      <c r="Y182" s="120"/>
      <c r="Z182" s="120"/>
      <c r="AA182" s="120"/>
      <c r="AB182" s="120"/>
      <c r="AC182" s="120"/>
      <c r="AD182" s="120"/>
      <c r="AE182" s="120"/>
      <c r="AF182" s="120"/>
      <c r="AG182" s="120"/>
      <c r="AH182" s="120"/>
      <c r="AI182" s="120"/>
      <c r="AJ182" s="120"/>
      <c r="AK182" s="120"/>
      <c r="AL182" s="120"/>
      <c r="AM182" s="120"/>
    </row>
    <row r="183" spans="2:39" x14ac:dyDescent="0.25">
      <c r="D183" s="120"/>
      <c r="E183" s="120"/>
      <c r="F183" s="120"/>
      <c r="G183" s="120"/>
      <c r="H183" s="120"/>
      <c r="I183" s="120"/>
      <c r="J183" s="120"/>
      <c r="K183" s="120"/>
      <c r="L183" s="120"/>
      <c r="M183" s="120"/>
      <c r="N183" s="120"/>
      <c r="P183" s="120"/>
      <c r="Q183" s="120"/>
      <c r="R183" s="120"/>
      <c r="S183" s="120"/>
      <c r="T183" s="120"/>
      <c r="U183" s="120"/>
      <c r="V183" s="120"/>
      <c r="W183" s="120"/>
      <c r="X183" s="120"/>
      <c r="Y183" s="120"/>
      <c r="Z183" s="120"/>
      <c r="AA183" s="120"/>
      <c r="AB183" s="120"/>
      <c r="AC183" s="120"/>
      <c r="AD183" s="120"/>
      <c r="AE183" s="120"/>
      <c r="AF183" s="120"/>
      <c r="AG183" s="120"/>
      <c r="AH183" s="120"/>
      <c r="AI183" s="120"/>
      <c r="AJ183" s="120"/>
      <c r="AK183" s="120"/>
      <c r="AL183" s="120"/>
      <c r="AM183" s="120"/>
    </row>
    <row r="184" spans="2:39" x14ac:dyDescent="0.25">
      <c r="B184" s="118" t="s">
        <v>162</v>
      </c>
      <c r="D184" s="120"/>
      <c r="E184" s="120"/>
      <c r="F184" s="120"/>
      <c r="G184" s="120"/>
      <c r="H184" s="120"/>
      <c r="I184" s="120"/>
      <c r="J184" s="120"/>
      <c r="K184" s="120"/>
      <c r="L184" s="120"/>
      <c r="M184" s="120"/>
      <c r="N184" s="120"/>
      <c r="P184" s="120"/>
      <c r="Q184" s="120"/>
      <c r="R184" s="120"/>
      <c r="S184" s="120"/>
      <c r="T184" s="120"/>
      <c r="U184" s="120"/>
      <c r="V184" s="120"/>
      <c r="W184" s="120"/>
      <c r="X184" s="120"/>
      <c r="Y184" s="120"/>
      <c r="Z184" s="120"/>
      <c r="AA184" s="120"/>
      <c r="AB184" s="120"/>
      <c r="AC184" s="120"/>
      <c r="AD184" s="120"/>
      <c r="AE184" s="120"/>
      <c r="AF184" s="120"/>
      <c r="AG184" s="120"/>
      <c r="AH184" s="120"/>
      <c r="AI184" s="120"/>
      <c r="AJ184" s="120"/>
      <c r="AK184" s="120"/>
      <c r="AL184" s="120"/>
      <c r="AM184" s="120"/>
    </row>
    <row r="185" spans="2:39" x14ac:dyDescent="0.25">
      <c r="B185" s="8" t="s">
        <v>22</v>
      </c>
      <c r="D185" s="120">
        <v>47000</v>
      </c>
      <c r="E185" s="120">
        <v>47000</v>
      </c>
      <c r="F185" s="120">
        <v>47000</v>
      </c>
      <c r="G185" s="120">
        <v>47000</v>
      </c>
      <c r="H185" s="120">
        <v>47000</v>
      </c>
      <c r="I185" s="120">
        <v>47000</v>
      </c>
      <c r="J185" s="120">
        <v>47000</v>
      </c>
      <c r="K185" s="120">
        <v>47000</v>
      </c>
      <c r="L185" s="120">
        <v>47000</v>
      </c>
      <c r="M185" s="120">
        <v>47000</v>
      </c>
      <c r="N185" s="120">
        <v>47000</v>
      </c>
      <c r="O185" s="120">
        <v>47000</v>
      </c>
      <c r="P185" s="120">
        <v>100000</v>
      </c>
      <c r="Q185" s="120">
        <v>100000</v>
      </c>
      <c r="R185" s="120">
        <v>100000</v>
      </c>
      <c r="S185" s="120">
        <v>100000</v>
      </c>
      <c r="T185" s="120">
        <v>100000</v>
      </c>
      <c r="U185" s="120">
        <v>100000</v>
      </c>
      <c r="V185" s="120">
        <v>100000</v>
      </c>
      <c r="W185" s="120">
        <v>100000</v>
      </c>
      <c r="X185" s="120">
        <v>100000</v>
      </c>
      <c r="Y185" s="120">
        <v>100000</v>
      </c>
      <c r="Z185" s="120">
        <v>100000</v>
      </c>
      <c r="AA185" s="120">
        <v>100000</v>
      </c>
      <c r="AB185" s="120">
        <v>150000</v>
      </c>
      <c r="AC185" s="120">
        <v>150000</v>
      </c>
      <c r="AD185" s="120">
        <v>150000</v>
      </c>
      <c r="AE185" s="120">
        <v>150000</v>
      </c>
      <c r="AF185" s="120">
        <v>150000</v>
      </c>
      <c r="AG185" s="120">
        <v>150000</v>
      </c>
      <c r="AH185" s="120">
        <v>150000</v>
      </c>
      <c r="AI185" s="120">
        <v>150000</v>
      </c>
      <c r="AJ185" s="120">
        <v>150000</v>
      </c>
      <c r="AK185" s="120">
        <v>150000</v>
      </c>
      <c r="AL185" s="120">
        <v>150000</v>
      </c>
      <c r="AM185" s="120">
        <v>150000</v>
      </c>
    </row>
    <row r="186" spans="2:39" ht="14.4" x14ac:dyDescent="0.3">
      <c r="B186" s="119" t="s">
        <v>163</v>
      </c>
      <c r="D186" s="120">
        <v>5000</v>
      </c>
      <c r="E186" s="120">
        <v>5000</v>
      </c>
      <c r="F186" s="120">
        <v>5000</v>
      </c>
      <c r="G186" s="120">
        <v>5000</v>
      </c>
      <c r="H186" s="120">
        <v>5000</v>
      </c>
      <c r="I186" s="120">
        <v>5000</v>
      </c>
      <c r="J186" s="120">
        <v>5000</v>
      </c>
      <c r="K186" s="120">
        <v>5000</v>
      </c>
      <c r="L186" s="120">
        <v>5000</v>
      </c>
      <c r="M186" s="120">
        <v>5000</v>
      </c>
      <c r="N186" s="120">
        <v>5000</v>
      </c>
      <c r="O186" s="120">
        <v>5000</v>
      </c>
      <c r="P186" s="120">
        <v>10000</v>
      </c>
      <c r="Q186" s="120">
        <v>10000</v>
      </c>
      <c r="R186" s="120">
        <v>10000</v>
      </c>
      <c r="S186" s="120">
        <v>10000</v>
      </c>
      <c r="T186" s="120">
        <v>10000</v>
      </c>
      <c r="U186" s="120">
        <v>10000</v>
      </c>
      <c r="V186" s="120">
        <v>10000</v>
      </c>
      <c r="W186" s="120">
        <v>10000</v>
      </c>
      <c r="X186" s="120">
        <v>10000</v>
      </c>
      <c r="Y186" s="120">
        <v>10000</v>
      </c>
      <c r="Z186" s="120">
        <v>10000</v>
      </c>
      <c r="AA186" s="120">
        <v>10000</v>
      </c>
      <c r="AB186" s="120">
        <v>15000</v>
      </c>
      <c r="AC186" s="120">
        <v>15000</v>
      </c>
      <c r="AD186" s="120">
        <v>15000</v>
      </c>
      <c r="AE186" s="120">
        <v>15000</v>
      </c>
      <c r="AF186" s="120">
        <v>15000</v>
      </c>
      <c r="AG186" s="120">
        <v>15000</v>
      </c>
      <c r="AH186" s="120">
        <v>15000</v>
      </c>
      <c r="AI186" s="120">
        <v>15000</v>
      </c>
      <c r="AJ186" s="120">
        <v>15000</v>
      </c>
      <c r="AK186" s="120">
        <v>15000</v>
      </c>
      <c r="AL186" s="120">
        <v>15000</v>
      </c>
      <c r="AM186" s="120">
        <v>15000</v>
      </c>
    </row>
    <row r="187" spans="2:39" x14ac:dyDescent="0.25">
      <c r="B187" s="8" t="s">
        <v>24</v>
      </c>
      <c r="D187" s="120">
        <v>3000</v>
      </c>
      <c r="E187" s="120">
        <v>3000</v>
      </c>
      <c r="F187" s="120">
        <v>3000</v>
      </c>
      <c r="G187" s="120">
        <v>3000</v>
      </c>
      <c r="H187" s="120">
        <v>3000</v>
      </c>
      <c r="I187" s="120">
        <v>3000</v>
      </c>
      <c r="J187" s="120">
        <v>3000</v>
      </c>
      <c r="K187" s="120">
        <v>3000</v>
      </c>
      <c r="L187" s="120">
        <v>3000</v>
      </c>
      <c r="M187" s="120">
        <v>3000</v>
      </c>
      <c r="N187" s="120">
        <v>3000</v>
      </c>
      <c r="O187" s="120">
        <v>3000</v>
      </c>
      <c r="P187" s="120">
        <v>8000</v>
      </c>
      <c r="Q187" s="120">
        <v>8000</v>
      </c>
      <c r="R187" s="120">
        <v>8000</v>
      </c>
      <c r="S187" s="120">
        <v>8000</v>
      </c>
      <c r="T187" s="120">
        <v>8000</v>
      </c>
      <c r="U187" s="120">
        <v>8000</v>
      </c>
      <c r="V187" s="120">
        <v>8000</v>
      </c>
      <c r="W187" s="120">
        <v>8000</v>
      </c>
      <c r="X187" s="120">
        <v>8000</v>
      </c>
      <c r="Y187" s="120">
        <v>8000</v>
      </c>
      <c r="Z187" s="120">
        <v>8000</v>
      </c>
      <c r="AA187" s="120">
        <v>8000</v>
      </c>
      <c r="AB187" s="120">
        <v>12000</v>
      </c>
      <c r="AC187" s="120">
        <v>12000</v>
      </c>
      <c r="AD187" s="120">
        <v>12000</v>
      </c>
      <c r="AE187" s="120">
        <v>12000</v>
      </c>
      <c r="AF187" s="120">
        <v>12000</v>
      </c>
      <c r="AG187" s="120">
        <v>12000</v>
      </c>
      <c r="AH187" s="120">
        <v>12000</v>
      </c>
      <c r="AI187" s="120">
        <v>12000</v>
      </c>
      <c r="AJ187" s="120">
        <v>12000</v>
      </c>
      <c r="AK187" s="120">
        <v>12000</v>
      </c>
      <c r="AL187" s="120">
        <v>12000</v>
      </c>
      <c r="AM187" s="120">
        <v>12000</v>
      </c>
    </row>
    <row r="188" spans="2:39" x14ac:dyDescent="0.25">
      <c r="B188" s="115" t="s">
        <v>168</v>
      </c>
      <c r="D188" s="120">
        <v>2000</v>
      </c>
      <c r="E188" s="120">
        <v>2000</v>
      </c>
      <c r="F188" s="120">
        <v>2000</v>
      </c>
      <c r="G188" s="120">
        <v>2000</v>
      </c>
      <c r="H188" s="120">
        <v>2000</v>
      </c>
      <c r="I188" s="120">
        <v>2000</v>
      </c>
      <c r="J188" s="120">
        <v>2000</v>
      </c>
      <c r="K188" s="120">
        <v>2000</v>
      </c>
      <c r="L188" s="120">
        <v>2000</v>
      </c>
      <c r="M188" s="120">
        <v>2000</v>
      </c>
      <c r="N188" s="120">
        <v>2000</v>
      </c>
      <c r="O188" s="120">
        <v>2000</v>
      </c>
      <c r="P188" s="120">
        <v>5000</v>
      </c>
      <c r="Q188" s="120">
        <v>5000</v>
      </c>
      <c r="R188" s="120">
        <v>5000</v>
      </c>
      <c r="S188" s="120">
        <v>5000</v>
      </c>
      <c r="T188" s="120">
        <v>5000</v>
      </c>
      <c r="U188" s="120">
        <v>5000</v>
      </c>
      <c r="V188" s="120">
        <v>5000</v>
      </c>
      <c r="W188" s="120">
        <v>5000</v>
      </c>
      <c r="X188" s="120">
        <v>5000</v>
      </c>
      <c r="Y188" s="120">
        <v>5000</v>
      </c>
      <c r="Z188" s="120">
        <v>5000</v>
      </c>
      <c r="AA188" s="120">
        <v>5000</v>
      </c>
      <c r="AB188" s="120">
        <v>7000</v>
      </c>
      <c r="AC188" s="120">
        <v>7000</v>
      </c>
      <c r="AD188" s="120">
        <v>7000</v>
      </c>
      <c r="AE188" s="120">
        <v>7000</v>
      </c>
      <c r="AF188" s="120">
        <v>7000</v>
      </c>
      <c r="AG188" s="120">
        <v>7000</v>
      </c>
      <c r="AH188" s="120">
        <v>7000</v>
      </c>
      <c r="AI188" s="120">
        <v>7000</v>
      </c>
      <c r="AJ188" s="120">
        <v>7000</v>
      </c>
      <c r="AK188" s="120">
        <v>7000</v>
      </c>
      <c r="AL188" s="120">
        <v>7000</v>
      </c>
      <c r="AM188" s="120">
        <v>7000</v>
      </c>
    </row>
    <row r="189" spans="2:39" x14ac:dyDescent="0.25">
      <c r="B189" s="8" t="s">
        <v>26</v>
      </c>
      <c r="D189" s="120">
        <v>4000</v>
      </c>
      <c r="E189" s="120">
        <v>4000</v>
      </c>
      <c r="F189" s="120">
        <v>4000</v>
      </c>
      <c r="G189" s="120">
        <v>4000</v>
      </c>
      <c r="H189" s="120">
        <v>4000</v>
      </c>
      <c r="I189" s="120">
        <v>4000</v>
      </c>
      <c r="J189" s="120">
        <v>4000</v>
      </c>
      <c r="K189" s="120">
        <v>4000</v>
      </c>
      <c r="L189" s="120">
        <v>4000</v>
      </c>
      <c r="M189" s="120">
        <v>4000</v>
      </c>
      <c r="N189" s="120">
        <v>4000</v>
      </c>
      <c r="O189" s="120">
        <v>4000</v>
      </c>
      <c r="P189" s="120">
        <v>5000</v>
      </c>
      <c r="Q189" s="120">
        <v>5000</v>
      </c>
      <c r="R189" s="120">
        <v>5000</v>
      </c>
      <c r="S189" s="120">
        <v>5000</v>
      </c>
      <c r="T189" s="120">
        <v>5000</v>
      </c>
      <c r="U189" s="120">
        <v>5000</v>
      </c>
      <c r="V189" s="120">
        <v>5000</v>
      </c>
      <c r="W189" s="120">
        <v>5000</v>
      </c>
      <c r="X189" s="120">
        <v>5000</v>
      </c>
      <c r="Y189" s="120">
        <v>5000</v>
      </c>
      <c r="Z189" s="120">
        <v>5000</v>
      </c>
      <c r="AA189" s="120">
        <v>5000</v>
      </c>
      <c r="AB189" s="120">
        <v>6000</v>
      </c>
      <c r="AC189" s="120">
        <v>6000</v>
      </c>
      <c r="AD189" s="120">
        <v>6000</v>
      </c>
      <c r="AE189" s="120">
        <v>6000</v>
      </c>
      <c r="AF189" s="120">
        <v>6000</v>
      </c>
      <c r="AG189" s="120">
        <v>6000</v>
      </c>
      <c r="AH189" s="120">
        <v>6000</v>
      </c>
      <c r="AI189" s="120">
        <v>6000</v>
      </c>
      <c r="AJ189" s="120">
        <v>6000</v>
      </c>
      <c r="AK189" s="120">
        <v>6000</v>
      </c>
      <c r="AL189" s="120">
        <v>6000</v>
      </c>
      <c r="AM189" s="120">
        <v>6000</v>
      </c>
    </row>
    <row r="190" spans="2:39" x14ac:dyDescent="0.25">
      <c r="B190" s="115" t="s">
        <v>164</v>
      </c>
      <c r="D190" s="120">
        <f>D129*650+D127*110</f>
        <v>22800</v>
      </c>
      <c r="E190" s="120">
        <f>E129*650+E127*110</f>
        <v>30660</v>
      </c>
      <c r="F190" s="120">
        <f t="shared" ref="F190:N190" si="629">F129*650+F127*110</f>
        <v>40092</v>
      </c>
      <c r="G190" s="120">
        <f t="shared" si="629"/>
        <v>51179.4</v>
      </c>
      <c r="H190" s="120">
        <f t="shared" si="629"/>
        <v>64484.28</v>
      </c>
      <c r="I190" s="120">
        <f t="shared" si="629"/>
        <v>80450.135999999999</v>
      </c>
      <c r="J190" s="120">
        <f t="shared" si="629"/>
        <v>99394.333199999994</v>
      </c>
      <c r="K190" s="120">
        <f t="shared" si="629"/>
        <v>122127.36983999998</v>
      </c>
      <c r="L190" s="120">
        <f t="shared" si="629"/>
        <v>149407.01380799996</v>
      </c>
      <c r="M190" s="120">
        <f t="shared" si="629"/>
        <v>181942.79466959994</v>
      </c>
      <c r="N190" s="120">
        <f t="shared" si="629"/>
        <v>220985.73170351991</v>
      </c>
      <c r="O190" s="120">
        <f>O129*550+O127*100</f>
        <v>234369.67558175995</v>
      </c>
      <c r="P190" s="120">
        <f t="shared" ref="P190" si="630">P129*550+P127*100</f>
        <v>283487.76672811189</v>
      </c>
      <c r="Q190" s="120">
        <f>Q129*450+Q127*100</f>
        <v>310331.51449001266</v>
      </c>
      <c r="R190" s="120">
        <f>R129*450+R127*100</f>
        <v>374641.97341801529</v>
      </c>
      <c r="S190" s="120">
        <f>S129*450+S127*80</f>
        <v>402924.90481899778</v>
      </c>
      <c r="T190" s="120">
        <f t="shared" ref="T190:AM190" si="631">T129*450+T127*80</f>
        <v>485179.53786911728</v>
      </c>
      <c r="U190" s="120">
        <f t="shared" si="631"/>
        <v>583885.09752926079</v>
      </c>
      <c r="V190" s="120">
        <f t="shared" si="631"/>
        <v>702214.89347539051</v>
      </c>
      <c r="W190" s="120">
        <f t="shared" si="631"/>
        <v>844210.64861074602</v>
      </c>
      <c r="X190" s="120">
        <f t="shared" si="631"/>
        <v>1014605.5547731729</v>
      </c>
      <c r="Y190" s="120">
        <f t="shared" si="631"/>
        <v>1218970.7478172658</v>
      </c>
      <c r="Z190" s="120">
        <f t="shared" si="631"/>
        <v>1464208.9794701771</v>
      </c>
      <c r="AA190" s="120">
        <f t="shared" si="631"/>
        <v>1758494.8574536708</v>
      </c>
      <c r="AB190" s="120">
        <f>AB129*450+AB127*80</f>
        <v>2006203.5027431084</v>
      </c>
      <c r="AC190" s="120">
        <f t="shared" si="631"/>
        <v>2161154.5205963636</v>
      </c>
      <c r="AD190" s="120">
        <f t="shared" si="631"/>
        <v>2312117.1292507779</v>
      </c>
      <c r="AE190" s="120">
        <f t="shared" si="631"/>
        <v>2459312.592983407</v>
      </c>
      <c r="AF190" s="120">
        <f t="shared" si="631"/>
        <v>2603417.0395869347</v>
      </c>
      <c r="AG190" s="120">
        <f t="shared" si="631"/>
        <v>2743812.2656355402</v>
      </c>
      <c r="AH190" s="120">
        <f t="shared" si="631"/>
        <v>2880704.0469068857</v>
      </c>
      <c r="AI190" s="120">
        <f t="shared" si="631"/>
        <v>3014721.1822481658</v>
      </c>
      <c r="AJ190" s="120">
        <f t="shared" si="631"/>
        <v>3145288.742473369</v>
      </c>
      <c r="AK190" s="120">
        <f t="shared" si="631"/>
        <v>3272598.0990557205</v>
      </c>
      <c r="AL190" s="120">
        <f t="shared" si="631"/>
        <v>3397234.0349231116</v>
      </c>
      <c r="AM190" s="120">
        <f t="shared" si="631"/>
        <v>3518661.8659325507</v>
      </c>
    </row>
    <row r="191" spans="2:39" x14ac:dyDescent="0.25">
      <c r="B191" s="8" t="s">
        <v>58</v>
      </c>
      <c r="D191" s="120">
        <f>1600+D129*5*3+(D127-D129)*5*1</f>
        <v>2050</v>
      </c>
      <c r="E191" s="120">
        <f>1600+E129*5*3+(E127-E129)*5*1</f>
        <v>2290</v>
      </c>
      <c r="F191" s="120">
        <f t="shared" ref="F191:AM191" si="632">1600+F129*5*3+(F127-F129)*5*1</f>
        <v>2578</v>
      </c>
      <c r="G191" s="120">
        <f t="shared" si="632"/>
        <v>2913.1</v>
      </c>
      <c r="H191" s="120">
        <f t="shared" si="632"/>
        <v>3315.2200000000003</v>
      </c>
      <c r="I191" s="120">
        <f t="shared" si="632"/>
        <v>3797.7639999999997</v>
      </c>
      <c r="J191" s="120">
        <f t="shared" si="632"/>
        <v>4367.0517999999993</v>
      </c>
      <c r="K191" s="120">
        <f t="shared" si="632"/>
        <v>5050.1971599999997</v>
      </c>
      <c r="L191" s="120">
        <f t="shared" si="632"/>
        <v>5869.971591999999</v>
      </c>
      <c r="M191" s="120">
        <f t="shared" si="632"/>
        <v>6844.6194603999984</v>
      </c>
      <c r="N191" s="120">
        <f t="shared" si="632"/>
        <v>8014.1969024799982</v>
      </c>
      <c r="O191" s="120">
        <f t="shared" si="632"/>
        <v>9417.6898329759988</v>
      </c>
      <c r="P191" s="120">
        <f t="shared" si="632"/>
        <v>11093.435601071198</v>
      </c>
      <c r="Q191" s="120">
        <f t="shared" si="632"/>
        <v>13104.330522785436</v>
      </c>
      <c r="R191" s="120">
        <f t="shared" si="632"/>
        <v>15517.404428842525</v>
      </c>
      <c r="S191" s="120">
        <f t="shared" si="632"/>
        <v>18405.238570006029</v>
      </c>
      <c r="T191" s="120">
        <f t="shared" si="632"/>
        <v>21870.639539402233</v>
      </c>
      <c r="U191" s="120">
        <f t="shared" si="632"/>
        <v>26029.120702677676</v>
      </c>
      <c r="V191" s="120">
        <f t="shared" si="632"/>
        <v>31011.993370730561</v>
      </c>
      <c r="W191" s="120">
        <f t="shared" si="632"/>
        <v>36991.440572394022</v>
      </c>
      <c r="X191" s="120">
        <f t="shared" si="632"/>
        <v>44166.777214390175</v>
      </c>
      <c r="Y191" s="120">
        <f t="shared" si="632"/>
        <v>52770.387787859348</v>
      </c>
      <c r="Z191" s="120">
        <f t="shared" si="632"/>
        <v>63094.720476022369</v>
      </c>
      <c r="AA191" s="120">
        <f t="shared" si="632"/>
        <v>75483.919701817984</v>
      </c>
      <c r="AB191" s="120">
        <f t="shared" si="632"/>
        <v>87363.509143504169</v>
      </c>
      <c r="AC191" s="120">
        <f t="shared" si="632"/>
        <v>97047.94775933263</v>
      </c>
      <c r="AD191" s="120">
        <f t="shared" si="632"/>
        <v>106483.11080023352</v>
      </c>
      <c r="AE191" s="120">
        <f t="shared" si="632"/>
        <v>115682.82728352284</v>
      </c>
      <c r="AF191" s="120">
        <f t="shared" si="632"/>
        <v>124689.35519624331</v>
      </c>
      <c r="AG191" s="120">
        <f t="shared" si="632"/>
        <v>133464.05682428117</v>
      </c>
      <c r="AH191" s="120">
        <f t="shared" si="632"/>
        <v>142019.79315374023</v>
      </c>
      <c r="AI191" s="120">
        <f t="shared" si="632"/>
        <v>150395.86411257027</v>
      </c>
      <c r="AJ191" s="120">
        <f t="shared" si="632"/>
        <v>158556.33662664547</v>
      </c>
      <c r="AK191" s="120">
        <f t="shared" si="632"/>
        <v>166513.17141304241</v>
      </c>
      <c r="AL191" s="120">
        <f t="shared" si="632"/>
        <v>174302.91740475438</v>
      </c>
      <c r="AM191" s="120">
        <f t="shared" si="632"/>
        <v>181892.15684284433</v>
      </c>
    </row>
    <row r="192" spans="2:39" x14ac:dyDescent="0.25">
      <c r="B192" s="8" t="s">
        <v>59</v>
      </c>
      <c r="D192" s="120">
        <v>8500</v>
      </c>
      <c r="E192" s="120">
        <v>8500</v>
      </c>
      <c r="F192" s="120">
        <v>8500</v>
      </c>
      <c r="G192" s="120">
        <v>8500</v>
      </c>
      <c r="H192" s="120">
        <v>8500</v>
      </c>
      <c r="I192" s="120">
        <v>8500</v>
      </c>
      <c r="J192" s="120">
        <v>8500</v>
      </c>
      <c r="K192" s="120">
        <v>8500</v>
      </c>
      <c r="L192" s="120">
        <v>8500</v>
      </c>
      <c r="M192" s="120">
        <v>8500</v>
      </c>
      <c r="N192" s="120">
        <v>8500</v>
      </c>
      <c r="O192" s="120">
        <v>8500</v>
      </c>
      <c r="P192" s="120">
        <v>20000</v>
      </c>
      <c r="Q192" s="120">
        <v>20000</v>
      </c>
      <c r="R192" s="120">
        <v>20000</v>
      </c>
      <c r="S192" s="120">
        <v>20000</v>
      </c>
      <c r="T192" s="120">
        <v>20000</v>
      </c>
      <c r="U192" s="120">
        <v>20000</v>
      </c>
      <c r="V192" s="120">
        <v>20000</v>
      </c>
      <c r="W192" s="120">
        <v>20000</v>
      </c>
      <c r="X192" s="120">
        <v>20000</v>
      </c>
      <c r="Y192" s="120">
        <v>20000</v>
      </c>
      <c r="Z192" s="120">
        <v>20000</v>
      </c>
      <c r="AA192" s="120">
        <v>20000</v>
      </c>
      <c r="AB192" s="120">
        <v>35000</v>
      </c>
      <c r="AC192" s="120">
        <v>35000</v>
      </c>
      <c r="AD192" s="120">
        <v>35000</v>
      </c>
      <c r="AE192" s="120">
        <v>35000</v>
      </c>
      <c r="AF192" s="120">
        <v>35000</v>
      </c>
      <c r="AG192" s="120">
        <v>35000</v>
      </c>
      <c r="AH192" s="120">
        <v>35000</v>
      </c>
      <c r="AI192" s="120">
        <v>35000</v>
      </c>
      <c r="AJ192" s="120">
        <v>35000</v>
      </c>
      <c r="AK192" s="120">
        <v>35000</v>
      </c>
      <c r="AL192" s="120">
        <v>35000</v>
      </c>
      <c r="AM192" s="120">
        <v>35000</v>
      </c>
    </row>
    <row r="193" spans="2:39" x14ac:dyDescent="0.25">
      <c r="B193" s="8" t="s">
        <v>172</v>
      </c>
      <c r="D193" s="120">
        <v>3000</v>
      </c>
      <c r="E193" s="120">
        <f>D193</f>
        <v>3000</v>
      </c>
      <c r="F193" s="120">
        <f t="shared" ref="F193" si="633">E193</f>
        <v>3000</v>
      </c>
      <c r="G193" s="120">
        <f t="shared" ref="G193" si="634">F193</f>
        <v>3000</v>
      </c>
      <c r="H193" s="120">
        <f t="shared" ref="H193" si="635">G193</f>
        <v>3000</v>
      </c>
      <c r="I193" s="120">
        <f t="shared" ref="I193" si="636">H193</f>
        <v>3000</v>
      </c>
      <c r="J193" s="120">
        <f t="shared" ref="J193" si="637">I193</f>
        <v>3000</v>
      </c>
      <c r="K193" s="120">
        <f t="shared" ref="K193" si="638">J193</f>
        <v>3000</v>
      </c>
      <c r="L193" s="120">
        <f t="shared" ref="L193" si="639">K193</f>
        <v>3000</v>
      </c>
      <c r="M193" s="120">
        <f t="shared" ref="M193" si="640">L193</f>
        <v>3000</v>
      </c>
      <c r="N193" s="120">
        <f t="shared" ref="N193" si="641">M193</f>
        <v>3000</v>
      </c>
      <c r="O193" s="120">
        <f t="shared" ref="O193" si="642">N193</f>
        <v>3000</v>
      </c>
      <c r="P193" s="120">
        <f t="shared" ref="P193" si="643">O193</f>
        <v>3000</v>
      </c>
      <c r="Q193" s="120">
        <f t="shared" ref="Q193" si="644">P193</f>
        <v>3000</v>
      </c>
      <c r="R193" s="120">
        <f t="shared" ref="R193" si="645">Q193</f>
        <v>3000</v>
      </c>
      <c r="S193" s="120">
        <v>10000</v>
      </c>
      <c r="T193" s="120">
        <f>S193</f>
        <v>10000</v>
      </c>
      <c r="U193" s="120">
        <f t="shared" ref="U193" si="646">T193</f>
        <v>10000</v>
      </c>
      <c r="V193" s="120">
        <f t="shared" ref="V193" si="647">U193</f>
        <v>10000</v>
      </c>
      <c r="W193" s="120">
        <f t="shared" ref="W193" si="648">V193</f>
        <v>10000</v>
      </c>
      <c r="X193" s="120">
        <f t="shared" ref="X193" si="649">W193</f>
        <v>10000</v>
      </c>
      <c r="Y193" s="120">
        <f t="shared" ref="Y193" si="650">X193</f>
        <v>10000</v>
      </c>
      <c r="Z193" s="120">
        <f t="shared" ref="Z193" si="651">Y193</f>
        <v>10000</v>
      </c>
      <c r="AA193" s="120">
        <f t="shared" ref="AA193" si="652">Z193</f>
        <v>10000</v>
      </c>
      <c r="AB193" s="120">
        <v>20000</v>
      </c>
      <c r="AC193" s="120">
        <f>AB193</f>
        <v>20000</v>
      </c>
      <c r="AD193" s="120">
        <f t="shared" ref="AD193" si="653">AC193</f>
        <v>20000</v>
      </c>
      <c r="AE193" s="120">
        <f t="shared" ref="AE193" si="654">AD193</f>
        <v>20000</v>
      </c>
      <c r="AF193" s="120">
        <f t="shared" ref="AF193" si="655">AE193</f>
        <v>20000</v>
      </c>
      <c r="AG193" s="120">
        <f t="shared" ref="AG193" si="656">AF193</f>
        <v>20000</v>
      </c>
      <c r="AH193" s="120">
        <f t="shared" ref="AH193" si="657">AG193</f>
        <v>20000</v>
      </c>
      <c r="AI193" s="120">
        <f t="shared" ref="AI193" si="658">AH193</f>
        <v>20000</v>
      </c>
      <c r="AJ193" s="120">
        <f t="shared" ref="AJ193" si="659">AI193</f>
        <v>20000</v>
      </c>
      <c r="AK193" s="120">
        <f t="shared" ref="AK193" si="660">AJ193</f>
        <v>20000</v>
      </c>
      <c r="AL193" s="120">
        <f t="shared" ref="AL193" si="661">AK193</f>
        <v>20000</v>
      </c>
      <c r="AM193" s="120">
        <f t="shared" ref="AM193" si="662">AL193</f>
        <v>20000</v>
      </c>
    </row>
    <row r="194" spans="2:39" x14ac:dyDescent="0.25">
      <c r="B194" s="8" t="s">
        <v>60</v>
      </c>
      <c r="D194" s="120">
        <v>6500</v>
      </c>
      <c r="E194" s="120">
        <v>6500</v>
      </c>
      <c r="F194" s="120">
        <v>6500</v>
      </c>
      <c r="G194" s="120">
        <v>6500</v>
      </c>
      <c r="H194" s="120">
        <v>6500</v>
      </c>
      <c r="I194" s="120">
        <v>6500</v>
      </c>
      <c r="J194" s="120">
        <v>6500</v>
      </c>
      <c r="K194" s="120">
        <v>6500</v>
      </c>
      <c r="L194" s="120">
        <v>6500</v>
      </c>
      <c r="M194" s="120">
        <v>6500</v>
      </c>
      <c r="N194" s="120">
        <v>6500</v>
      </c>
      <c r="O194" s="120">
        <v>6500</v>
      </c>
      <c r="P194" s="120">
        <v>10000</v>
      </c>
      <c r="Q194" s="120">
        <v>10000</v>
      </c>
      <c r="R194" s="120">
        <v>10000</v>
      </c>
      <c r="S194" s="120">
        <v>10000</v>
      </c>
      <c r="T194" s="120">
        <v>10000</v>
      </c>
      <c r="U194" s="120">
        <v>10000</v>
      </c>
      <c r="V194" s="120">
        <v>10000</v>
      </c>
      <c r="W194" s="120">
        <v>10000</v>
      </c>
      <c r="X194" s="120">
        <v>10000</v>
      </c>
      <c r="Y194" s="120">
        <v>10000</v>
      </c>
      <c r="Z194" s="120">
        <v>10000</v>
      </c>
      <c r="AA194" s="120">
        <v>10000</v>
      </c>
      <c r="AB194" s="120">
        <v>14000</v>
      </c>
      <c r="AC194" s="120">
        <v>14000</v>
      </c>
      <c r="AD194" s="120">
        <v>14000</v>
      </c>
      <c r="AE194" s="120">
        <v>14000</v>
      </c>
      <c r="AF194" s="120">
        <v>14000</v>
      </c>
      <c r="AG194" s="120">
        <v>14000</v>
      </c>
      <c r="AH194" s="120">
        <v>14000</v>
      </c>
      <c r="AI194" s="120">
        <v>14000</v>
      </c>
      <c r="AJ194" s="120">
        <v>14000</v>
      </c>
      <c r="AK194" s="120">
        <v>14000</v>
      </c>
      <c r="AL194" s="120">
        <v>14000</v>
      </c>
      <c r="AM194" s="120">
        <v>14000</v>
      </c>
    </row>
    <row r="195" spans="2:39" x14ac:dyDescent="0.25">
      <c r="B195" s="108" t="s">
        <v>62</v>
      </c>
      <c r="D195" s="120">
        <f>D132*0.02</f>
        <v>4779</v>
      </c>
      <c r="E195" s="120">
        <f t="shared" ref="E195:O195" si="663">E132*0.02</f>
        <v>5734.8</v>
      </c>
      <c r="F195" s="120">
        <f t="shared" si="663"/>
        <v>6881.7599999999993</v>
      </c>
      <c r="G195" s="120">
        <f t="shared" si="663"/>
        <v>12702.582</v>
      </c>
      <c r="H195" s="120">
        <f t="shared" si="663"/>
        <v>15243.098399999999</v>
      </c>
      <c r="I195" s="120">
        <f t="shared" si="663"/>
        <v>18291.718079999995</v>
      </c>
      <c r="J195" s="120">
        <f t="shared" si="663"/>
        <v>26083.418795999998</v>
      </c>
      <c r="K195" s="120">
        <f t="shared" si="663"/>
        <v>31300.102555199996</v>
      </c>
      <c r="L195" s="120">
        <f t="shared" si="663"/>
        <v>37560.123066239998</v>
      </c>
      <c r="M195" s="120">
        <f t="shared" si="663"/>
        <v>48916.169782487996</v>
      </c>
      <c r="N195" s="120">
        <f t="shared" si="663"/>
        <v>58699.403738985588</v>
      </c>
      <c r="O195" s="120">
        <f t="shared" si="663"/>
        <v>70439.284486782693</v>
      </c>
      <c r="P195" s="120">
        <f>P132*0.012</f>
        <v>52861.249163957546</v>
      </c>
      <c r="Q195" s="120">
        <f t="shared" ref="Q195:AM195" si="664">Q132*0.012</f>
        <v>63433.498996749047</v>
      </c>
      <c r="R195" s="120">
        <f t="shared" si="664"/>
        <v>76120.198796098863</v>
      </c>
      <c r="S195" s="120">
        <f t="shared" si="664"/>
        <v>93339.055385449465</v>
      </c>
      <c r="T195" s="120">
        <f t="shared" si="664"/>
        <v>112006.86646253934</v>
      </c>
      <c r="U195" s="120">
        <f t="shared" si="664"/>
        <v>134408.23975504719</v>
      </c>
      <c r="V195" s="120">
        <f t="shared" si="664"/>
        <v>163145.06735807829</v>
      </c>
      <c r="W195" s="120">
        <f t="shared" si="664"/>
        <v>195774.08082969394</v>
      </c>
      <c r="X195" s="120">
        <f t="shared" si="664"/>
        <v>234928.89699563273</v>
      </c>
      <c r="Y195" s="120">
        <f t="shared" si="664"/>
        <v>283639.99347113946</v>
      </c>
      <c r="Z195" s="120">
        <f t="shared" si="664"/>
        <v>340367.99216536735</v>
      </c>
      <c r="AA195" s="120">
        <f t="shared" si="664"/>
        <v>408441.59059844079</v>
      </c>
      <c r="AB195" s="120">
        <f t="shared" si="664"/>
        <v>472738.68195991224</v>
      </c>
      <c r="AC195" s="120">
        <f t="shared" si="664"/>
        <v>521164.06948627182</v>
      </c>
      <c r="AD195" s="120">
        <f t="shared" si="664"/>
        <v>588804.16728830244</v>
      </c>
      <c r="AE195" s="120">
        <f t="shared" si="664"/>
        <v>648600.46225447103</v>
      </c>
      <c r="AF195" s="120">
        <f t="shared" si="664"/>
        <v>697664.50832510856</v>
      </c>
      <c r="AG195" s="120">
        <f t="shared" si="664"/>
        <v>756541.36360987392</v>
      </c>
      <c r="AH195" s="120">
        <f t="shared" si="664"/>
        <v>812151.91792841046</v>
      </c>
      <c r="AI195" s="120">
        <f t="shared" si="664"/>
        <v>857781.48077410355</v>
      </c>
      <c r="AJ195" s="120">
        <f t="shared" si="664"/>
        <v>912536.95618893532</v>
      </c>
      <c r="AK195" s="120">
        <f t="shared" si="664"/>
        <v>964254.77170517424</v>
      </c>
      <c r="AL195" s="120">
        <f t="shared" si="664"/>
        <v>1006690.2651516688</v>
      </c>
      <c r="AM195" s="120">
        <f t="shared" si="664"/>
        <v>1057612.8572874621</v>
      </c>
    </row>
    <row r="196" spans="2:39" x14ac:dyDescent="0.25">
      <c r="B196" s="108" t="s">
        <v>165</v>
      </c>
      <c r="D196" s="120">
        <f>D132*0.06</f>
        <v>14337</v>
      </c>
      <c r="E196" s="120">
        <f t="shared" ref="E196:AM196" si="665">E132*0.06</f>
        <v>17204.399999999998</v>
      </c>
      <c r="F196" s="120">
        <f t="shared" si="665"/>
        <v>20645.279999999995</v>
      </c>
      <c r="G196" s="120">
        <f t="shared" si="665"/>
        <v>38107.745999999999</v>
      </c>
      <c r="H196" s="120">
        <f t="shared" si="665"/>
        <v>45729.295199999993</v>
      </c>
      <c r="I196" s="120">
        <f t="shared" si="665"/>
        <v>54875.154239999982</v>
      </c>
      <c r="J196" s="120">
        <f t="shared" si="665"/>
        <v>78250.25638799998</v>
      </c>
      <c r="K196" s="120">
        <f t="shared" si="665"/>
        <v>93900.30766559999</v>
      </c>
      <c r="L196" s="120">
        <f t="shared" si="665"/>
        <v>112680.36919872</v>
      </c>
      <c r="M196" s="120">
        <f t="shared" si="665"/>
        <v>146748.50934746396</v>
      </c>
      <c r="N196" s="120">
        <f t="shared" si="665"/>
        <v>176098.21121695676</v>
      </c>
      <c r="O196" s="120">
        <f t="shared" si="665"/>
        <v>211317.85346034807</v>
      </c>
      <c r="P196" s="120">
        <f t="shared" si="665"/>
        <v>264306.24581978773</v>
      </c>
      <c r="Q196" s="120">
        <f t="shared" si="665"/>
        <v>317167.49498374521</v>
      </c>
      <c r="R196" s="120">
        <f t="shared" si="665"/>
        <v>380600.99398049433</v>
      </c>
      <c r="S196" s="120">
        <f t="shared" si="665"/>
        <v>466695.27692724729</v>
      </c>
      <c r="T196" s="120">
        <f t="shared" si="665"/>
        <v>560034.33231269673</v>
      </c>
      <c r="U196" s="120">
        <f t="shared" si="665"/>
        <v>672041.19877523591</v>
      </c>
      <c r="V196" s="120">
        <f t="shared" si="665"/>
        <v>815725.33679039136</v>
      </c>
      <c r="W196" s="120">
        <f t="shared" si="665"/>
        <v>978870.40414846956</v>
      </c>
      <c r="X196" s="120">
        <f t="shared" si="665"/>
        <v>1174644.4849781636</v>
      </c>
      <c r="Y196" s="120">
        <f t="shared" si="665"/>
        <v>1418199.9673556972</v>
      </c>
      <c r="Z196" s="120">
        <f t="shared" si="665"/>
        <v>1701839.9608268365</v>
      </c>
      <c r="AA196" s="120">
        <f t="shared" si="665"/>
        <v>2042207.9529922036</v>
      </c>
      <c r="AB196" s="120">
        <f t="shared" si="665"/>
        <v>2363693.4097995609</v>
      </c>
      <c r="AC196" s="120">
        <f t="shared" si="665"/>
        <v>2605820.3474313589</v>
      </c>
      <c r="AD196" s="120">
        <f t="shared" si="665"/>
        <v>2944020.8364415118</v>
      </c>
      <c r="AE196" s="120">
        <f t="shared" si="665"/>
        <v>3243002.3112723548</v>
      </c>
      <c r="AF196" s="120">
        <f t="shared" si="665"/>
        <v>3488322.541625543</v>
      </c>
      <c r="AG196" s="120">
        <f t="shared" si="665"/>
        <v>3782706.8180493694</v>
      </c>
      <c r="AH196" s="120">
        <f t="shared" si="665"/>
        <v>4060759.5896420521</v>
      </c>
      <c r="AI196" s="120">
        <f t="shared" si="665"/>
        <v>4288907.4038705174</v>
      </c>
      <c r="AJ196" s="120">
        <f t="shared" si="665"/>
        <v>4562684.7809446761</v>
      </c>
      <c r="AK196" s="120">
        <f t="shared" si="665"/>
        <v>4821273.8585258713</v>
      </c>
      <c r="AL196" s="120">
        <f t="shared" si="665"/>
        <v>5033451.3257583436</v>
      </c>
      <c r="AM196" s="120">
        <f t="shared" si="665"/>
        <v>5288064.2864373093</v>
      </c>
    </row>
    <row r="197" spans="2:39" x14ac:dyDescent="0.25">
      <c r="B197" s="108" t="s">
        <v>166</v>
      </c>
      <c r="D197" s="120"/>
      <c r="E197" s="120"/>
      <c r="F197" s="120"/>
      <c r="G197" s="120"/>
      <c r="H197" s="120"/>
      <c r="I197" s="120"/>
      <c r="J197" s="120"/>
      <c r="K197" s="120"/>
      <c r="L197" s="120"/>
      <c r="M197" s="120"/>
      <c r="N197" s="120"/>
      <c r="P197" s="120"/>
      <c r="Q197" s="120"/>
      <c r="R197" s="120"/>
      <c r="S197" s="120">
        <f>S132*0.05</f>
        <v>388912.7307727061</v>
      </c>
      <c r="T197" s="120">
        <f t="shared" ref="T197:AM197" si="666">T132*0.05</f>
        <v>466695.27692724729</v>
      </c>
      <c r="U197" s="120">
        <f t="shared" si="666"/>
        <v>560034.33231269661</v>
      </c>
      <c r="V197" s="120">
        <f t="shared" si="666"/>
        <v>679771.1139919929</v>
      </c>
      <c r="W197" s="120">
        <f t="shared" si="666"/>
        <v>815725.33679039136</v>
      </c>
      <c r="X197" s="120">
        <f t="shared" si="666"/>
        <v>978870.40414846968</v>
      </c>
      <c r="Y197" s="120">
        <f t="shared" si="666"/>
        <v>1181833.3061297478</v>
      </c>
      <c r="Z197" s="120">
        <f t="shared" si="666"/>
        <v>1418199.9673556974</v>
      </c>
      <c r="AA197" s="120">
        <f t="shared" si="666"/>
        <v>1701839.9608268365</v>
      </c>
      <c r="AB197" s="120">
        <f t="shared" si="666"/>
        <v>1969744.5081663011</v>
      </c>
      <c r="AC197" s="120">
        <f t="shared" si="666"/>
        <v>2171516.9561927994</v>
      </c>
      <c r="AD197" s="120">
        <f t="shared" si="666"/>
        <v>2453350.6970345932</v>
      </c>
      <c r="AE197" s="120">
        <f t="shared" si="666"/>
        <v>2702501.9260602961</v>
      </c>
      <c r="AF197" s="120">
        <f t="shared" si="666"/>
        <v>2906935.4513546191</v>
      </c>
      <c r="AG197" s="120">
        <f t="shared" si="666"/>
        <v>3152255.6817078083</v>
      </c>
      <c r="AH197" s="120">
        <f t="shared" si="666"/>
        <v>3383966.3247017101</v>
      </c>
      <c r="AI197" s="120">
        <f t="shared" si="666"/>
        <v>3574089.5032254318</v>
      </c>
      <c r="AJ197" s="120">
        <f t="shared" si="666"/>
        <v>3802237.3174538971</v>
      </c>
      <c r="AK197" s="120">
        <f t="shared" si="666"/>
        <v>4017728.2154382262</v>
      </c>
      <c r="AL197" s="120">
        <f t="shared" si="666"/>
        <v>4194542.7714652866</v>
      </c>
      <c r="AM197" s="120">
        <f t="shared" si="666"/>
        <v>4406720.2386977589</v>
      </c>
    </row>
    <row r="201" spans="2:39" x14ac:dyDescent="0.25">
      <c r="B201" s="108" t="s">
        <v>170</v>
      </c>
    </row>
    <row r="203" spans="2:39" x14ac:dyDescent="0.25">
      <c r="B203" s="108" t="s">
        <v>156</v>
      </c>
      <c r="D203" s="123">
        <f>SUM(D141:D160)/D138</f>
        <v>0.48962783469538346</v>
      </c>
      <c r="E203" s="123">
        <f t="shared" ref="E203:AM203" si="667">SUM(E141:E160)/E138</f>
        <v>0.47509001906465653</v>
      </c>
      <c r="F203" s="123">
        <f t="shared" si="667"/>
        <v>0.4807745832772955</v>
      </c>
      <c r="G203" s="123">
        <f t="shared" si="667"/>
        <v>0.4726493787554592</v>
      </c>
      <c r="H203" s="123">
        <f t="shared" si="667"/>
        <v>0.44226525989597293</v>
      </c>
      <c r="I203" s="123">
        <f t="shared" si="667"/>
        <v>0.40905281706505453</v>
      </c>
      <c r="J203" s="123">
        <f t="shared" si="667"/>
        <v>0.4148559454483694</v>
      </c>
      <c r="K203" s="123">
        <f t="shared" si="667"/>
        <v>0.41542275552375785</v>
      </c>
      <c r="L203" s="123">
        <f t="shared" si="667"/>
        <v>0.37923225111303288</v>
      </c>
      <c r="M203" s="123">
        <f t="shared" si="667"/>
        <v>0.34308916277182222</v>
      </c>
      <c r="N203" s="123">
        <f t="shared" si="667"/>
        <v>0.30885833782666028</v>
      </c>
      <c r="O203" s="123">
        <f t="shared" si="667"/>
        <v>0.27755151704886821</v>
      </c>
      <c r="P203" s="123">
        <f t="shared" si="667"/>
        <v>0.39989501176471703</v>
      </c>
      <c r="Q203" s="123">
        <f t="shared" si="667"/>
        <v>0.36779731366584756</v>
      </c>
      <c r="R203" s="123">
        <f t="shared" si="667"/>
        <v>0.33348416149965715</v>
      </c>
      <c r="S203" s="123">
        <f t="shared" si="667"/>
        <v>0.28294408824158052</v>
      </c>
      <c r="T203" s="123">
        <f t="shared" si="667"/>
        <v>0.25150948401613932</v>
      </c>
      <c r="U203" s="123">
        <f t="shared" si="667"/>
        <v>0.22192314574682029</v>
      </c>
      <c r="V203" s="123">
        <f t="shared" si="667"/>
        <v>0.19407735978163801</v>
      </c>
      <c r="W203" s="123">
        <f t="shared" si="667"/>
        <v>0.16897872136037931</v>
      </c>
      <c r="X203" s="123">
        <f t="shared" si="667"/>
        <v>0.14627818604092038</v>
      </c>
      <c r="Y203" s="123">
        <f t="shared" si="667"/>
        <v>0.12581694879652369</v>
      </c>
      <c r="Z203" s="123">
        <f t="shared" si="667"/>
        <v>0.10784688704476263</v>
      </c>
      <c r="AA203" s="123">
        <f t="shared" si="667"/>
        <v>9.1996502125386306E-2</v>
      </c>
      <c r="AB203" s="123">
        <f t="shared" si="667"/>
        <v>9.2296691578389142E-2</v>
      </c>
      <c r="AC203" s="123">
        <f t="shared" si="667"/>
        <v>8.9625809477173385E-2</v>
      </c>
      <c r="AD203" s="123">
        <f t="shared" si="667"/>
        <v>8.6398300350452914E-2</v>
      </c>
      <c r="AE203" s="123">
        <f t="shared" si="667"/>
        <v>8.3682402986943294E-2</v>
      </c>
      <c r="AF203" s="123">
        <f t="shared" si="667"/>
        <v>8.1497290114681098E-2</v>
      </c>
      <c r="AG203" s="123">
        <f t="shared" si="667"/>
        <v>7.9127424167506344E-2</v>
      </c>
      <c r="AH203" s="123">
        <f t="shared" si="667"/>
        <v>7.699894805433169E-2</v>
      </c>
      <c r="AI203" s="123">
        <f t="shared" si="667"/>
        <v>7.5271928137970526E-2</v>
      </c>
      <c r="AJ203" s="123">
        <f t="shared" si="667"/>
        <v>7.3384061473683315E-2</v>
      </c>
      <c r="AK203" s="123">
        <f t="shared" si="667"/>
        <v>7.1675185749703663E-2</v>
      </c>
      <c r="AL203" s="123">
        <f t="shared" si="667"/>
        <v>7.0279272132843643E-2</v>
      </c>
      <c r="AM203" s="123">
        <f t="shared" si="667"/>
        <v>6.8743667428717195E-2</v>
      </c>
    </row>
    <row r="204" spans="2:39" x14ac:dyDescent="0.25">
      <c r="D204" s="123"/>
      <c r="E204" s="123"/>
      <c r="F204" s="123"/>
      <c r="G204" s="123"/>
      <c r="H204" s="123"/>
      <c r="I204" s="123"/>
      <c r="J204" s="123"/>
      <c r="K204" s="123"/>
      <c r="L204" s="123"/>
      <c r="M204" s="123"/>
      <c r="N204" s="123"/>
      <c r="O204" s="123"/>
    </row>
    <row r="205" spans="2:39" x14ac:dyDescent="0.25">
      <c r="B205" s="108" t="s">
        <v>150</v>
      </c>
      <c r="D205" s="123">
        <f>SUM(D163:D170)/D138</f>
        <v>0.36413625075686173</v>
      </c>
      <c r="E205" s="123">
        <f t="shared" ref="E205:AM205" si="668">SUM(E163:E170)/E138</f>
        <v>0.38595953356027174</v>
      </c>
      <c r="F205" s="123">
        <f t="shared" si="668"/>
        <v>0.38869279471011603</v>
      </c>
      <c r="G205" s="123">
        <f t="shared" si="668"/>
        <v>0.39575237767493288</v>
      </c>
      <c r="H205" s="123">
        <f t="shared" si="668"/>
        <v>0.42492473395689084</v>
      </c>
      <c r="I205" s="123">
        <f t="shared" si="668"/>
        <v>0.45362881845327202</v>
      </c>
      <c r="J205" s="123">
        <f t="shared" si="668"/>
        <v>0.45116467744402095</v>
      </c>
      <c r="K205" s="123">
        <f t="shared" si="668"/>
        <v>0.45607110258214739</v>
      </c>
      <c r="L205" s="123">
        <f t="shared" si="668"/>
        <v>0.48740271784237266</v>
      </c>
      <c r="M205" s="123">
        <f t="shared" si="668"/>
        <v>0.51809898778167396</v>
      </c>
      <c r="N205" s="123">
        <f t="shared" si="668"/>
        <v>0.54974862538040103</v>
      </c>
      <c r="O205" s="123">
        <f t="shared" si="668"/>
        <v>0.58389705390756352</v>
      </c>
      <c r="P205" s="123">
        <f t="shared" si="668"/>
        <v>0.39460692281728355</v>
      </c>
      <c r="Q205" s="123">
        <f t="shared" si="668"/>
        <v>0.42429589901278908</v>
      </c>
      <c r="R205" s="123">
        <f t="shared" si="668"/>
        <v>0.45147681017572167</v>
      </c>
      <c r="S205" s="123">
        <f t="shared" si="668"/>
        <v>0.4510307649397502</v>
      </c>
      <c r="T205" s="123">
        <f t="shared" si="668"/>
        <v>0.47343080621763156</v>
      </c>
      <c r="U205" s="123">
        <f t="shared" si="668"/>
        <v>0.49451378832681087</v>
      </c>
      <c r="V205" s="123">
        <f t="shared" si="668"/>
        <v>0.51303476931062664</v>
      </c>
      <c r="W205" s="123">
        <f t="shared" si="668"/>
        <v>0.53086825149090078</v>
      </c>
      <c r="X205" s="123">
        <f t="shared" si="668"/>
        <v>0.54699779546486238</v>
      </c>
      <c r="Y205" s="123">
        <f t="shared" si="668"/>
        <v>0.56074148361918175</v>
      </c>
      <c r="Z205" s="123">
        <f t="shared" si="668"/>
        <v>0.5734916356038926</v>
      </c>
      <c r="AA205" s="123">
        <f t="shared" si="668"/>
        <v>0.58423830020411049</v>
      </c>
      <c r="AB205" s="123">
        <f t="shared" si="668"/>
        <v>0.56800646662849485</v>
      </c>
      <c r="AC205" s="123">
        <f t="shared" si="668"/>
        <v>0.55156949278740797</v>
      </c>
      <c r="AD205" s="123">
        <f t="shared" si="668"/>
        <v>0.53170696008196738</v>
      </c>
      <c r="AE205" s="123">
        <f t="shared" si="668"/>
        <v>0.51499295615840801</v>
      </c>
      <c r="AF205" s="123">
        <f t="shared" si="668"/>
        <v>0.5015454726079932</v>
      </c>
      <c r="AG205" s="123">
        <f t="shared" si="668"/>
        <v>0.48696099335940984</v>
      </c>
      <c r="AH205" s="123">
        <f t="shared" si="668"/>
        <v>0.4738620601726154</v>
      </c>
      <c r="AI205" s="123">
        <f t="shared" si="668"/>
        <v>0.46323374334225326</v>
      </c>
      <c r="AJ205" s="123">
        <f t="shared" si="668"/>
        <v>0.45161555362050398</v>
      </c>
      <c r="AK205" s="123">
        <f t="shared" si="668"/>
        <v>0.44109889863227503</v>
      </c>
      <c r="AL205" s="123">
        <f t="shared" si="668"/>
        <v>0.4325082552660624</v>
      </c>
      <c r="AM205" s="123">
        <f t="shared" si="668"/>
        <v>0.4230579338383636</v>
      </c>
    </row>
    <row r="206" spans="2:39" x14ac:dyDescent="0.25">
      <c r="D206" s="123"/>
      <c r="E206" s="123"/>
      <c r="F206" s="123"/>
      <c r="G206" s="123"/>
      <c r="H206" s="123"/>
      <c r="I206" s="123"/>
      <c r="J206" s="123"/>
      <c r="K206" s="123"/>
      <c r="L206" s="123"/>
      <c r="M206" s="123"/>
      <c r="N206" s="123"/>
      <c r="O206" s="123"/>
    </row>
    <row r="207" spans="2:39" x14ac:dyDescent="0.25">
      <c r="B207" s="108" t="s">
        <v>158</v>
      </c>
      <c r="D207" s="123">
        <f>SUM(D173:D182)/D138</f>
        <v>7.2225372050947784E-2</v>
      </c>
      <c r="E207" s="123">
        <f t="shared" ref="E207:AM207" si="669">SUM(E173:E182)/E138</f>
        <v>6.5416870094961305E-2</v>
      </c>
      <c r="F207" s="123">
        <f t="shared" si="669"/>
        <v>5.8187544118280844E-2</v>
      </c>
      <c r="G207" s="123">
        <f t="shared" si="669"/>
        <v>5.1963284883788458E-2</v>
      </c>
      <c r="H207" s="123">
        <f t="shared" si="669"/>
        <v>4.862284121623156E-2</v>
      </c>
      <c r="I207" s="123">
        <f t="shared" si="669"/>
        <v>4.8719071203350513E-2</v>
      </c>
      <c r="J207" s="123">
        <f t="shared" si="669"/>
        <v>4.1758631752449107E-2</v>
      </c>
      <c r="K207" s="123">
        <f t="shared" si="669"/>
        <v>3.6208486904517952E-2</v>
      </c>
      <c r="L207" s="123">
        <f t="shared" si="669"/>
        <v>3.5596724878192827E-2</v>
      </c>
      <c r="M207" s="123">
        <f t="shared" si="669"/>
        <v>3.2204145349014487E-2</v>
      </c>
      <c r="N207" s="123">
        <f t="shared" si="669"/>
        <v>2.8991060875449174E-2</v>
      </c>
      <c r="O207" s="123">
        <f t="shared" si="669"/>
        <v>2.6052438744110996E-2</v>
      </c>
      <c r="P207" s="123">
        <f t="shared" si="669"/>
        <v>3.3405313822129898E-2</v>
      </c>
      <c r="Q207" s="123">
        <f t="shared" si="669"/>
        <v>3.0724025868001634E-2</v>
      </c>
      <c r="R207" s="123">
        <f t="shared" si="669"/>
        <v>2.7857669492912636E-2</v>
      </c>
      <c r="S207" s="123">
        <f t="shared" si="669"/>
        <v>2.3635793855281972E-2</v>
      </c>
      <c r="T207" s="123">
        <f t="shared" si="669"/>
        <v>2.100989758718063E-2</v>
      </c>
      <c r="U207" s="123">
        <f t="shared" si="669"/>
        <v>1.8538396604028094E-2</v>
      </c>
      <c r="V207" s="123">
        <f t="shared" si="669"/>
        <v>1.6212293023276085E-2</v>
      </c>
      <c r="W207" s="123">
        <f t="shared" si="669"/>
        <v>1.4115672989756856E-2</v>
      </c>
      <c r="X207" s="123">
        <f t="shared" si="669"/>
        <v>1.2219379002666475E-2</v>
      </c>
      <c r="Y207" s="123">
        <f t="shared" si="669"/>
        <v>1.0510145250732912E-2</v>
      </c>
      <c r="Z207" s="123">
        <f t="shared" si="669"/>
        <v>9.0090123669503488E-3</v>
      </c>
      <c r="AA207" s="123">
        <f t="shared" si="669"/>
        <v>8.4534418459548018E-3</v>
      </c>
      <c r="AB207" s="123">
        <f t="shared" si="669"/>
        <v>1.4969127480196694E-2</v>
      </c>
      <c r="AC207" s="123">
        <f t="shared" si="669"/>
        <v>1.4535950797761463E-2</v>
      </c>
      <c r="AD207" s="123">
        <f t="shared" si="669"/>
        <v>1.4012497630208388E-2</v>
      </c>
      <c r="AE207" s="123">
        <f t="shared" si="669"/>
        <v>1.3572020153039264E-2</v>
      </c>
      <c r="AF207" s="123">
        <f t="shared" si="669"/>
        <v>1.3217627892773563E-2</v>
      </c>
      <c r="AG207" s="123">
        <f t="shared" si="669"/>
        <v>1.2833271477959858E-2</v>
      </c>
      <c r="AH207" s="123">
        <f t="shared" si="669"/>
        <v>1.2488064843444637E-2</v>
      </c>
      <c r="AI207" s="123">
        <f t="shared" si="669"/>
        <v>1.2207968332434899E-2</v>
      </c>
      <c r="AJ207" s="123">
        <f t="shared" si="669"/>
        <v>1.1901784911555423E-2</v>
      </c>
      <c r="AK207" s="123">
        <f t="shared" si="669"/>
        <v>1.1624631114137463E-2</v>
      </c>
      <c r="AL207" s="123">
        <f t="shared" si="669"/>
        <v>1.139823503725996E-2</v>
      </c>
      <c r="AM207" s="123">
        <f t="shared" si="669"/>
        <v>1.1149183178713813E-2</v>
      </c>
    </row>
    <row r="208" spans="2:39" x14ac:dyDescent="0.25">
      <c r="D208" s="123"/>
      <c r="E208" s="123"/>
      <c r="F208" s="123"/>
      <c r="G208" s="123"/>
      <c r="H208" s="123"/>
      <c r="I208" s="123"/>
      <c r="J208" s="123"/>
      <c r="K208" s="123"/>
      <c r="L208" s="123"/>
      <c r="M208" s="123"/>
      <c r="N208" s="123"/>
      <c r="O208" s="123"/>
    </row>
    <row r="209" spans="2:39" x14ac:dyDescent="0.25">
      <c r="B209" s="108" t="s">
        <v>162</v>
      </c>
      <c r="D209" s="123">
        <f>SUM(D185:D197)/D138</f>
        <v>7.4010542496807039E-2</v>
      </c>
      <c r="E209" s="123">
        <f t="shared" ref="E209:AL209" si="670">SUM(E185:E197)/E138</f>
        <v>7.3533577280110465E-2</v>
      </c>
      <c r="F209" s="123">
        <f t="shared" si="670"/>
        <v>7.2345077894307594E-2</v>
      </c>
      <c r="G209" s="123">
        <f t="shared" si="670"/>
        <v>7.963495868581956E-2</v>
      </c>
      <c r="H209" s="123">
        <f t="shared" si="670"/>
        <v>8.418716493090464E-2</v>
      </c>
      <c r="I209" s="123">
        <f t="shared" si="670"/>
        <v>8.8599293278322916E-2</v>
      </c>
      <c r="J209" s="123">
        <f t="shared" si="670"/>
        <v>9.2220745355160519E-2</v>
      </c>
      <c r="K209" s="123">
        <f t="shared" si="670"/>
        <v>9.2297654989576802E-2</v>
      </c>
      <c r="L209" s="123">
        <f t="shared" si="670"/>
        <v>9.7768306166401683E-2</v>
      </c>
      <c r="M209" s="123">
        <f t="shared" si="670"/>
        <v>0.10660770409748935</v>
      </c>
      <c r="N209" s="123">
        <f t="shared" si="670"/>
        <v>0.1124019759174896</v>
      </c>
      <c r="O209" s="123">
        <f t="shared" si="670"/>
        <v>0.1124989902994574</v>
      </c>
      <c r="P209" s="123">
        <f t="shared" si="670"/>
        <v>0.17209275159586959</v>
      </c>
      <c r="Q209" s="123">
        <f t="shared" si="670"/>
        <v>0.17718276145336184</v>
      </c>
      <c r="R209" s="123">
        <f t="shared" si="670"/>
        <v>0.18718135883170858</v>
      </c>
      <c r="S209" s="123">
        <f t="shared" si="670"/>
        <v>0.24238935296338734</v>
      </c>
      <c r="T209" s="123">
        <f t="shared" si="670"/>
        <v>0.2540498121790486</v>
      </c>
      <c r="U209" s="123">
        <f t="shared" si="670"/>
        <v>0.26502466932234087</v>
      </c>
      <c r="V209" s="123">
        <f t="shared" si="670"/>
        <v>0.27667557788445912</v>
      </c>
      <c r="W209" s="123">
        <f t="shared" si="670"/>
        <v>0.28603735415896314</v>
      </c>
      <c r="X209" s="123">
        <f t="shared" si="670"/>
        <v>0.29450463949155098</v>
      </c>
      <c r="Y209" s="123">
        <f t="shared" si="670"/>
        <v>0.30293142233356152</v>
      </c>
      <c r="Z209" s="123">
        <f t="shared" si="670"/>
        <v>0.30965246498439447</v>
      </c>
      <c r="AA209" s="123">
        <f t="shared" si="670"/>
        <v>0.3153117558245484</v>
      </c>
      <c r="AB209" s="123">
        <f t="shared" si="670"/>
        <v>0.32472771431291919</v>
      </c>
      <c r="AC209" s="123">
        <f t="shared" si="670"/>
        <v>0.34426874693765724</v>
      </c>
      <c r="AD209" s="123">
        <f t="shared" si="670"/>
        <v>0.36788224193737123</v>
      </c>
      <c r="AE209" s="123">
        <f t="shared" si="670"/>
        <v>0.38775262070160937</v>
      </c>
      <c r="AF209" s="123">
        <f t="shared" si="670"/>
        <v>0.40373960938455211</v>
      </c>
      <c r="AG209" s="123">
        <f t="shared" si="670"/>
        <v>0.42107831099512399</v>
      </c>
      <c r="AH209" s="123">
        <f t="shared" si="670"/>
        <v>0.43665092692960827</v>
      </c>
      <c r="AI209" s="123">
        <f t="shared" si="670"/>
        <v>0.44928636018734142</v>
      </c>
      <c r="AJ209" s="123">
        <f t="shared" si="670"/>
        <v>0.46309859999425729</v>
      </c>
      <c r="AK209" s="123">
        <f t="shared" si="670"/>
        <v>0.47560128450388395</v>
      </c>
      <c r="AL209" s="123">
        <f t="shared" si="670"/>
        <v>0.48581423756383402</v>
      </c>
      <c r="AM209" s="123">
        <f>SUM(AM185:AM197)/AM138</f>
        <v>0.49704921555420534</v>
      </c>
    </row>
  </sheetData>
  <mergeCells count="1">
    <mergeCell ref="B7:B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B2:F80"/>
  <sheetViews>
    <sheetView workbookViewId="0">
      <selection activeCell="D4" sqref="D4"/>
    </sheetView>
  </sheetViews>
  <sheetFormatPr defaultColWidth="12.6640625" defaultRowHeight="15" customHeight="1" x14ac:dyDescent="0.25"/>
  <cols>
    <col min="1" max="1" width="7.109375" customWidth="1"/>
    <col min="2" max="2" width="51.44140625" customWidth="1"/>
    <col min="3" max="3" width="5.77734375" customWidth="1"/>
    <col min="4" max="4" width="15" customWidth="1"/>
    <col min="5" max="5" width="6.21875" customWidth="1"/>
    <col min="6" max="6" width="67.109375" customWidth="1"/>
  </cols>
  <sheetData>
    <row r="2" spans="2:6" x14ac:dyDescent="0.25">
      <c r="B2" s="59" t="s">
        <v>73</v>
      </c>
      <c r="C2" s="59"/>
      <c r="D2" s="59" t="s">
        <v>74</v>
      </c>
      <c r="E2" s="59"/>
      <c r="F2" s="59" t="s">
        <v>75</v>
      </c>
    </row>
    <row r="3" spans="2:6" x14ac:dyDescent="0.25">
      <c r="B3" s="8" t="s">
        <v>76</v>
      </c>
      <c r="C3" s="83" t="s">
        <v>77</v>
      </c>
      <c r="D3" s="84">
        <v>1200</v>
      </c>
      <c r="F3" s="8" t="s">
        <v>78</v>
      </c>
    </row>
    <row r="4" spans="2:6" x14ac:dyDescent="0.25">
      <c r="B4" s="8" t="s">
        <v>79</v>
      </c>
      <c r="C4" s="83"/>
      <c r="D4" s="85">
        <v>1.1900000000000001E-2</v>
      </c>
      <c r="F4" s="8" t="s">
        <v>80</v>
      </c>
    </row>
    <row r="5" spans="2:6" x14ac:dyDescent="0.25">
      <c r="B5" s="8" t="s">
        <v>81</v>
      </c>
      <c r="C5" s="83" t="s">
        <v>82</v>
      </c>
      <c r="D5" s="86">
        <f>D3/D4/1000</f>
        <v>100.84033613445376</v>
      </c>
      <c r="F5" s="8" t="s">
        <v>83</v>
      </c>
    </row>
    <row r="6" spans="2:6" x14ac:dyDescent="0.25">
      <c r="C6" s="83"/>
    </row>
    <row r="7" spans="2:6" x14ac:dyDescent="0.25">
      <c r="B7" s="8" t="s">
        <v>84</v>
      </c>
      <c r="C7" s="83"/>
      <c r="D7" s="87">
        <v>0.1</v>
      </c>
    </row>
    <row r="8" spans="2:6" x14ac:dyDescent="0.25">
      <c r="B8" s="8" t="s">
        <v>85</v>
      </c>
      <c r="C8" s="83" t="s">
        <v>86</v>
      </c>
      <c r="D8" s="57">
        <f>D5/D7</f>
        <v>1008.4033613445376</v>
      </c>
      <c r="F8" s="8" t="s">
        <v>87</v>
      </c>
    </row>
    <row r="9" spans="2:6" x14ac:dyDescent="0.25">
      <c r="C9" s="83"/>
    </row>
    <row r="10" spans="2:6" x14ac:dyDescent="0.25">
      <c r="B10" s="8" t="s">
        <v>88</v>
      </c>
      <c r="C10" s="83"/>
      <c r="D10" s="87">
        <v>0.1</v>
      </c>
    </row>
    <row r="11" spans="2:6" x14ac:dyDescent="0.25">
      <c r="B11" s="8" t="s">
        <v>89</v>
      </c>
      <c r="C11" s="83" t="s">
        <v>90</v>
      </c>
      <c r="D11" s="57">
        <f>D8/D10</f>
        <v>10084.033613445376</v>
      </c>
      <c r="F11" s="8" t="s">
        <v>91</v>
      </c>
    </row>
    <row r="12" spans="2:6" x14ac:dyDescent="0.25">
      <c r="C12" s="83"/>
    </row>
    <row r="13" spans="2:6" x14ac:dyDescent="0.25">
      <c r="B13" s="8" t="s">
        <v>92</v>
      </c>
      <c r="C13" s="83"/>
      <c r="D13" s="87">
        <v>0.05</v>
      </c>
      <c r="F13" s="8" t="s">
        <v>93</v>
      </c>
    </row>
    <row r="14" spans="2:6" x14ac:dyDescent="0.25">
      <c r="B14" s="8" t="s">
        <v>94</v>
      </c>
      <c r="C14" s="83"/>
      <c r="D14" s="87">
        <v>0.04</v>
      </c>
      <c r="F14" s="8" t="s">
        <v>95</v>
      </c>
    </row>
    <row r="15" spans="2:6" x14ac:dyDescent="0.25">
      <c r="C15" s="83"/>
    </row>
    <row r="16" spans="2:6" x14ac:dyDescent="0.25">
      <c r="B16" s="8" t="s">
        <v>96</v>
      </c>
      <c r="C16" s="83" t="s">
        <v>97</v>
      </c>
      <c r="D16" s="57">
        <f>D11+D19*D13+D19*D14</f>
        <v>12808.063613445376</v>
      </c>
      <c r="F16" s="8" t="s">
        <v>98</v>
      </c>
    </row>
    <row r="17" spans="2:6" x14ac:dyDescent="0.25">
      <c r="B17" s="8" t="s">
        <v>99</v>
      </c>
      <c r="C17" s="83"/>
      <c r="D17" s="88">
        <f>D16/D19</f>
        <v>0.42316924747894991</v>
      </c>
      <c r="F17" s="8" t="s">
        <v>100</v>
      </c>
    </row>
    <row r="18" spans="2:6" x14ac:dyDescent="0.25">
      <c r="C18" s="83"/>
    </row>
    <row r="19" spans="2:6" x14ac:dyDescent="0.25">
      <c r="B19" s="8" t="s">
        <v>101</v>
      </c>
      <c r="C19" s="83"/>
      <c r="D19" s="84">
        <f>('Cash flow'!F7*'Cash flow'!G7+'Cash flow'!F8*'Cash flow'!G8+'Cash flow'!F9*'Cash flow'!G9)*0.95</f>
        <v>30267</v>
      </c>
      <c r="F19" s="8" t="s">
        <v>102</v>
      </c>
    </row>
    <row r="20" spans="2:6" x14ac:dyDescent="0.25">
      <c r="B20" s="8" t="s">
        <v>103</v>
      </c>
      <c r="C20" s="83"/>
      <c r="D20" s="84">
        <f>D19</f>
        <v>30267</v>
      </c>
      <c r="F20" s="8" t="s">
        <v>104</v>
      </c>
    </row>
    <row r="21" spans="2:6" x14ac:dyDescent="0.25">
      <c r="B21" s="8"/>
      <c r="C21" s="83"/>
    </row>
    <row r="22" spans="2:6" x14ac:dyDescent="0.25">
      <c r="B22" s="8" t="s">
        <v>105</v>
      </c>
      <c r="C22" s="83"/>
      <c r="D22" s="88">
        <f>D19/D16-1</f>
        <v>1.3631206803366398</v>
      </c>
      <c r="F22" s="8" t="s">
        <v>106</v>
      </c>
    </row>
    <row r="23" spans="2:6" x14ac:dyDescent="0.25">
      <c r="B23" s="8" t="s">
        <v>107</v>
      </c>
      <c r="C23" s="83"/>
      <c r="D23" s="88">
        <f>D20/D16-1</f>
        <v>1.3631206803366398</v>
      </c>
      <c r="F23" s="8" t="s">
        <v>108</v>
      </c>
    </row>
    <row r="24" spans="2:6" x14ac:dyDescent="0.25">
      <c r="C24" s="83"/>
    </row>
    <row r="25" spans="2:6" x14ac:dyDescent="0.25">
      <c r="B25" s="8" t="s">
        <v>109</v>
      </c>
      <c r="C25" s="83"/>
      <c r="D25" s="87">
        <v>0.06</v>
      </c>
      <c r="F25" s="8" t="s">
        <v>110</v>
      </c>
    </row>
    <row r="26" spans="2:6" x14ac:dyDescent="0.25">
      <c r="B26" s="8" t="s">
        <v>111</v>
      </c>
      <c r="C26" s="83"/>
      <c r="D26" s="84">
        <v>450</v>
      </c>
      <c r="F26" s="8" t="s">
        <v>112</v>
      </c>
    </row>
    <row r="27" spans="2:6" x14ac:dyDescent="0.25">
      <c r="C27" s="83"/>
    </row>
    <row r="28" spans="2:6" x14ac:dyDescent="0.25">
      <c r="B28" s="8" t="s">
        <v>113</v>
      </c>
      <c r="C28" s="83"/>
      <c r="D28" s="57">
        <f>D19*((1-D25))-D16-D26</f>
        <v>15192.916386554623</v>
      </c>
      <c r="F28" s="8" t="s">
        <v>114</v>
      </c>
    </row>
    <row r="29" spans="2:6" x14ac:dyDescent="0.25">
      <c r="B29" s="8" t="s">
        <v>115</v>
      </c>
      <c r="C29" s="83"/>
      <c r="D29" s="88">
        <f>D28/D19</f>
        <v>0.50196307485230196</v>
      </c>
      <c r="F29" s="8" t="s">
        <v>116</v>
      </c>
    </row>
    <row r="30" spans="2:6" x14ac:dyDescent="0.25">
      <c r="C30" s="83"/>
    </row>
    <row r="31" spans="2:6" x14ac:dyDescent="0.25">
      <c r="B31" s="8" t="s">
        <v>117</v>
      </c>
      <c r="C31" s="83"/>
      <c r="D31" s="57">
        <f>D20-D16-D19*D25-D26</f>
        <v>15192.916386554625</v>
      </c>
      <c r="F31" s="8" t="s">
        <v>118</v>
      </c>
    </row>
    <row r="32" spans="2:6" x14ac:dyDescent="0.25">
      <c r="B32" s="8" t="s">
        <v>119</v>
      </c>
      <c r="C32" s="83"/>
      <c r="D32" s="88">
        <f>D31/D20</f>
        <v>0.50196307485230207</v>
      </c>
    </row>
    <row r="34" spans="2:6" x14ac:dyDescent="0.25">
      <c r="B34" s="8" t="s">
        <v>120</v>
      </c>
      <c r="D34" s="87">
        <v>0.25</v>
      </c>
      <c r="F34" s="8" t="s">
        <v>121</v>
      </c>
    </row>
    <row r="35" spans="2:6" x14ac:dyDescent="0.25">
      <c r="B35" s="8" t="s">
        <v>122</v>
      </c>
      <c r="D35" s="89">
        <f>1-POWER((1-D34),1/4)</f>
        <v>6.9395140897900442E-2</v>
      </c>
      <c r="F35" s="8" t="s">
        <v>123</v>
      </c>
    </row>
    <row r="36" spans="2:6" x14ac:dyDescent="0.25">
      <c r="B36" s="8" t="s">
        <v>124</v>
      </c>
      <c r="D36" s="89">
        <f>1-POWER((1-D34),1/2)</f>
        <v>0.1339745962155614</v>
      </c>
      <c r="F36" s="8" t="s">
        <v>125</v>
      </c>
    </row>
    <row r="37" spans="2:6" x14ac:dyDescent="0.25">
      <c r="B37" s="8"/>
      <c r="D37" s="63"/>
      <c r="F37" s="8"/>
    </row>
    <row r="38" spans="2:6" x14ac:dyDescent="0.25">
      <c r="B38" s="8" t="s">
        <v>126</v>
      </c>
      <c r="D38" s="63">
        <f>D19/D34</f>
        <v>121068</v>
      </c>
      <c r="F38" s="8" t="s">
        <v>127</v>
      </c>
    </row>
    <row r="39" spans="2:6" x14ac:dyDescent="0.25">
      <c r="B39" s="8" t="s">
        <v>128</v>
      </c>
      <c r="D39" s="63">
        <f>D19/D35/4</f>
        <v>109038.61426166414</v>
      </c>
      <c r="F39" s="8" t="s">
        <v>129</v>
      </c>
    </row>
    <row r="40" spans="2:6" x14ac:dyDescent="0.25">
      <c r="B40" s="8" t="s">
        <v>130</v>
      </c>
      <c r="D40" s="63">
        <f>D19/D36/2</f>
        <v>112957.98179268716</v>
      </c>
      <c r="F40" s="8" t="s">
        <v>131</v>
      </c>
    </row>
    <row r="41" spans="2:6" x14ac:dyDescent="0.25">
      <c r="D41" s="90"/>
      <c r="F41" s="8"/>
    </row>
    <row r="42" spans="2:6" x14ac:dyDescent="0.25">
      <c r="B42" s="8" t="s">
        <v>132</v>
      </c>
      <c r="D42" s="86">
        <f>D38/D19</f>
        <v>4</v>
      </c>
      <c r="F42" s="8" t="s">
        <v>127</v>
      </c>
    </row>
    <row r="43" spans="2:6" x14ac:dyDescent="0.25">
      <c r="B43" s="8" t="s">
        <v>133</v>
      </c>
      <c r="D43" s="86">
        <f>D39/D19</f>
        <v>3.6025577117541925</v>
      </c>
      <c r="F43" s="8" t="s">
        <v>129</v>
      </c>
    </row>
    <row r="44" spans="2:6" x14ac:dyDescent="0.25">
      <c r="B44" s="8" t="s">
        <v>134</v>
      </c>
      <c r="D44" s="86">
        <f>D40/D19</f>
        <v>3.7320508075688759</v>
      </c>
      <c r="F44" s="8" t="s">
        <v>131</v>
      </c>
    </row>
    <row r="45" spans="2:6" x14ac:dyDescent="0.25">
      <c r="B45" s="8"/>
      <c r="D45" s="90"/>
      <c r="F45" s="8"/>
    </row>
    <row r="46" spans="2:6" x14ac:dyDescent="0.25">
      <c r="B46" s="8" t="s">
        <v>135</v>
      </c>
      <c r="D46" s="86">
        <f>D38/D16</f>
        <v>9.4524827213465592</v>
      </c>
      <c r="F46" s="8" t="s">
        <v>136</v>
      </c>
    </row>
    <row r="47" spans="2:6" x14ac:dyDescent="0.25">
      <c r="B47" s="8" t="s">
        <v>137</v>
      </c>
      <c r="D47" s="86">
        <f>D39/D16</f>
        <v>8.513278630752577</v>
      </c>
      <c r="F47" s="8" t="s">
        <v>136</v>
      </c>
    </row>
    <row r="48" spans="2:6" x14ac:dyDescent="0.25">
      <c r="B48" s="8" t="s">
        <v>138</v>
      </c>
      <c r="C48" s="59"/>
      <c r="D48" s="86">
        <f>D40/D16</f>
        <v>8.819286443433068</v>
      </c>
      <c r="E48" s="59"/>
      <c r="F48" s="8" t="s">
        <v>136</v>
      </c>
    </row>
    <row r="49" spans="3:4" x14ac:dyDescent="0.25">
      <c r="C49" s="83"/>
      <c r="D49" s="91"/>
    </row>
    <row r="50" spans="3:4" x14ac:dyDescent="0.25">
      <c r="C50" s="83"/>
      <c r="D50" s="86"/>
    </row>
    <row r="51" spans="3:4" x14ac:dyDescent="0.25">
      <c r="C51" s="83"/>
    </row>
    <row r="52" spans="3:4" x14ac:dyDescent="0.25">
      <c r="C52" s="83"/>
      <c r="D52" s="87"/>
    </row>
    <row r="53" spans="3:4" x14ac:dyDescent="0.25">
      <c r="C53" s="83"/>
      <c r="D53" s="57"/>
    </row>
    <row r="54" spans="3:4" x14ac:dyDescent="0.25">
      <c r="C54" s="83"/>
    </row>
    <row r="55" spans="3:4" x14ac:dyDescent="0.25">
      <c r="C55" s="83"/>
      <c r="D55" s="87"/>
    </row>
    <row r="56" spans="3:4" x14ac:dyDescent="0.25">
      <c r="C56" s="83"/>
      <c r="D56" s="57"/>
    </row>
    <row r="57" spans="3:4" x14ac:dyDescent="0.25">
      <c r="C57" s="83"/>
    </row>
    <row r="58" spans="3:4" x14ac:dyDescent="0.25">
      <c r="C58" s="83"/>
      <c r="D58" s="87"/>
    </row>
    <row r="59" spans="3:4" x14ac:dyDescent="0.25">
      <c r="C59" s="83"/>
      <c r="D59" s="57"/>
    </row>
    <row r="60" spans="3:4" x14ac:dyDescent="0.25">
      <c r="C60" s="83"/>
    </row>
    <row r="61" spans="3:4" x14ac:dyDescent="0.25">
      <c r="C61" s="83"/>
      <c r="D61" s="87"/>
    </row>
    <row r="62" spans="3:4" x14ac:dyDescent="0.25">
      <c r="C62" s="83"/>
      <c r="D62" s="87"/>
    </row>
    <row r="63" spans="3:4" x14ac:dyDescent="0.25">
      <c r="C63" s="83"/>
    </row>
    <row r="64" spans="3:4" x14ac:dyDescent="0.25">
      <c r="C64" s="83"/>
    </row>
    <row r="65" spans="3:4" x14ac:dyDescent="0.25">
      <c r="C65" s="83"/>
      <c r="D65" s="88"/>
    </row>
    <row r="66" spans="3:4" x14ac:dyDescent="0.25">
      <c r="C66" s="83"/>
    </row>
    <row r="67" spans="3:4" x14ac:dyDescent="0.25">
      <c r="C67" s="83"/>
      <c r="D67" s="84"/>
    </row>
    <row r="68" spans="3:4" x14ac:dyDescent="0.25">
      <c r="C68" s="83"/>
      <c r="D68" s="84"/>
    </row>
    <row r="69" spans="3:4" x14ac:dyDescent="0.25">
      <c r="C69" s="83"/>
    </row>
    <row r="70" spans="3:4" x14ac:dyDescent="0.25">
      <c r="C70" s="83"/>
      <c r="D70" s="88"/>
    </row>
    <row r="71" spans="3:4" x14ac:dyDescent="0.25">
      <c r="C71" s="83"/>
      <c r="D71" s="88"/>
    </row>
    <row r="72" spans="3:4" x14ac:dyDescent="0.25">
      <c r="C72" s="83"/>
    </row>
    <row r="73" spans="3:4" x14ac:dyDescent="0.25">
      <c r="C73" s="83"/>
      <c r="D73" s="87"/>
    </row>
    <row r="74" spans="3:4" x14ac:dyDescent="0.25">
      <c r="C74" s="83"/>
      <c r="D74" s="84"/>
    </row>
    <row r="75" spans="3:4" x14ac:dyDescent="0.25">
      <c r="C75" s="83"/>
    </row>
    <row r="76" spans="3:4" x14ac:dyDescent="0.25">
      <c r="C76" s="83"/>
    </row>
    <row r="77" spans="3:4" x14ac:dyDescent="0.25">
      <c r="C77" s="83"/>
      <c r="D77" s="88"/>
    </row>
    <row r="78" spans="3:4" x14ac:dyDescent="0.25">
      <c r="C78" s="83"/>
    </row>
    <row r="79" spans="3:4" x14ac:dyDescent="0.25">
      <c r="C79" s="83"/>
    </row>
    <row r="80" spans="3:4" x14ac:dyDescent="0.25">
      <c r="C80" s="83"/>
      <c r="D80" s="8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B2:F33"/>
  <sheetViews>
    <sheetView workbookViewId="0">
      <selection activeCell="F7" sqref="F7"/>
    </sheetView>
  </sheetViews>
  <sheetFormatPr defaultColWidth="12.6640625" defaultRowHeight="15" customHeight="1" x14ac:dyDescent="0.25"/>
  <cols>
    <col min="5" max="5" width="3.109375" customWidth="1"/>
  </cols>
  <sheetData>
    <row r="2" spans="2:6" x14ac:dyDescent="0.25">
      <c r="B2" s="70" t="s">
        <v>142</v>
      </c>
      <c r="C2" s="71"/>
      <c r="D2" s="92"/>
    </row>
    <row r="3" spans="2:6" x14ac:dyDescent="0.25">
      <c r="B3" s="72"/>
      <c r="D3" s="73"/>
    </row>
    <row r="4" spans="2:6" x14ac:dyDescent="0.25">
      <c r="B4" s="72" t="s">
        <v>143</v>
      </c>
      <c r="C4" s="97">
        <v>0.45</v>
      </c>
      <c r="D4" s="73"/>
    </row>
    <row r="5" spans="2:6" x14ac:dyDescent="0.25">
      <c r="B5" s="72" t="s">
        <v>144</v>
      </c>
      <c r="C5" s="97">
        <v>0.45</v>
      </c>
      <c r="D5" s="73"/>
    </row>
    <row r="6" spans="2:6" x14ac:dyDescent="0.25">
      <c r="B6" s="72" t="s">
        <v>145</v>
      </c>
      <c r="C6" s="97">
        <v>0.1</v>
      </c>
      <c r="D6" s="73"/>
    </row>
    <row r="7" spans="2:6" x14ac:dyDescent="0.25">
      <c r="B7" s="72"/>
      <c r="C7" s="52"/>
      <c r="D7" s="73"/>
    </row>
    <row r="8" spans="2:6" x14ac:dyDescent="0.25">
      <c r="B8" s="93" t="s">
        <v>65</v>
      </c>
      <c r="C8" s="94">
        <f>SUM(C4:C6)</f>
        <v>1</v>
      </c>
      <c r="D8" s="95"/>
    </row>
    <row r="10" spans="2:6" x14ac:dyDescent="0.25">
      <c r="B10" s="96" t="s">
        <v>146</v>
      </c>
      <c r="C10" s="71"/>
      <c r="D10" s="92"/>
    </row>
    <row r="11" spans="2:6" x14ac:dyDescent="0.25">
      <c r="B11" s="72"/>
      <c r="D11" s="73"/>
    </row>
    <row r="12" spans="2:6" x14ac:dyDescent="0.25">
      <c r="B12" s="74" t="s">
        <v>147</v>
      </c>
      <c r="D12" s="73"/>
    </row>
    <row r="13" spans="2:6" x14ac:dyDescent="0.25">
      <c r="B13" s="72"/>
      <c r="D13" s="73"/>
    </row>
    <row r="14" spans="2:6" x14ac:dyDescent="0.25">
      <c r="B14" s="72" t="s">
        <v>143</v>
      </c>
      <c r="C14" s="97">
        <f>C4*(1-C18)</f>
        <v>0.38250000000000001</v>
      </c>
      <c r="D14" s="73"/>
      <c r="F14" s="8" t="s">
        <v>148</v>
      </c>
    </row>
    <row r="15" spans="2:6" x14ac:dyDescent="0.25">
      <c r="B15" s="72" t="s">
        <v>144</v>
      </c>
      <c r="C15" s="97">
        <f>C5*(1-C18)</f>
        <v>0.38250000000000001</v>
      </c>
      <c r="D15" s="73"/>
    </row>
    <row r="16" spans="2:6" x14ac:dyDescent="0.25">
      <c r="B16" s="72" t="s">
        <v>145</v>
      </c>
      <c r="C16" s="97">
        <f>C6*(1-C18)</f>
        <v>8.5000000000000006E-2</v>
      </c>
      <c r="D16" s="73"/>
    </row>
    <row r="17" spans="2:4" x14ac:dyDescent="0.25">
      <c r="B17" s="72"/>
      <c r="C17" s="69"/>
      <c r="D17" s="73"/>
    </row>
    <row r="18" spans="2:4" x14ac:dyDescent="0.25">
      <c r="B18" s="72" t="s">
        <v>149</v>
      </c>
      <c r="C18" s="98">
        <v>0.15</v>
      </c>
      <c r="D18" s="73"/>
    </row>
    <row r="19" spans="2:4" x14ac:dyDescent="0.25">
      <c r="B19" s="72"/>
      <c r="D19" s="73"/>
    </row>
    <row r="20" spans="2:4" x14ac:dyDescent="0.25">
      <c r="B20" s="93" t="s">
        <v>65</v>
      </c>
      <c r="C20" s="99">
        <f>SUM(C14:C18)</f>
        <v>1</v>
      </c>
      <c r="D20" s="95"/>
    </row>
    <row r="22" spans="2:4" x14ac:dyDescent="0.25">
      <c r="B22" s="8"/>
    </row>
    <row r="24" spans="2:4" x14ac:dyDescent="0.25">
      <c r="B24" s="59"/>
    </row>
    <row r="26" spans="2:4" x14ac:dyDescent="0.25">
      <c r="B26" s="8"/>
      <c r="C26" s="97"/>
    </row>
    <row r="27" spans="2:4" x14ac:dyDescent="0.25">
      <c r="B27" s="8"/>
      <c r="C27" s="97"/>
    </row>
    <row r="28" spans="2:4" x14ac:dyDescent="0.25">
      <c r="B28" s="8"/>
      <c r="C28" s="97"/>
    </row>
    <row r="29" spans="2:4" x14ac:dyDescent="0.25">
      <c r="B29" s="8"/>
      <c r="C29" s="69"/>
    </row>
    <row r="30" spans="2:4" x14ac:dyDescent="0.25">
      <c r="B30" s="8"/>
      <c r="C30" s="69"/>
    </row>
    <row r="31" spans="2:4" x14ac:dyDescent="0.25">
      <c r="B31" s="8"/>
      <c r="C31" s="100"/>
    </row>
    <row r="33" spans="2:2" x14ac:dyDescent="0.25">
      <c r="B33" s="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97C60-6E00-4357-A943-E3EF29CE4032}">
  <dimension ref="B2:G34"/>
  <sheetViews>
    <sheetView topLeftCell="A11" workbookViewId="0">
      <selection activeCell="B15" sqref="B15"/>
    </sheetView>
  </sheetViews>
  <sheetFormatPr defaultRowHeight="13.2" x14ac:dyDescent="0.25"/>
  <cols>
    <col min="2" max="2" width="16.5546875" customWidth="1"/>
  </cols>
  <sheetData>
    <row r="2" spans="2:4" x14ac:dyDescent="0.25">
      <c r="B2" s="108" t="s">
        <v>181</v>
      </c>
    </row>
    <row r="4" spans="2:4" x14ac:dyDescent="0.25">
      <c r="B4" s="134">
        <v>10000000</v>
      </c>
    </row>
    <row r="6" spans="2:4" x14ac:dyDescent="0.25">
      <c r="B6" s="129" t="s">
        <v>175</v>
      </c>
    </row>
    <row r="8" spans="2:4" x14ac:dyDescent="0.25">
      <c r="B8" s="108" t="s">
        <v>190</v>
      </c>
    </row>
    <row r="9" spans="2:4" x14ac:dyDescent="0.25">
      <c r="B9" s="130"/>
    </row>
    <row r="10" spans="2:4" x14ac:dyDescent="0.25">
      <c r="B10" s="131">
        <f>SUM('Cash flow'!AB132:AM132)*3</f>
        <v>2324135375.4899235</v>
      </c>
      <c r="D10" s="108" t="s">
        <v>176</v>
      </c>
    </row>
    <row r="11" spans="2:4" x14ac:dyDescent="0.25">
      <c r="B11" s="130"/>
    </row>
    <row r="12" spans="2:4" x14ac:dyDescent="0.25">
      <c r="B12" s="108" t="s">
        <v>178</v>
      </c>
    </row>
    <row r="13" spans="2:4" x14ac:dyDescent="0.25">
      <c r="B13" s="108"/>
    </row>
    <row r="14" spans="2:4" x14ac:dyDescent="0.25">
      <c r="B14" s="133">
        <v>1.7</v>
      </c>
      <c r="D14" s="108" t="s">
        <v>177</v>
      </c>
    </row>
    <row r="15" spans="2:4" x14ac:dyDescent="0.25">
      <c r="B15" s="130"/>
    </row>
    <row r="16" spans="2:4" x14ac:dyDescent="0.25">
      <c r="B16" s="128" t="s">
        <v>183</v>
      </c>
    </row>
    <row r="17" spans="2:7" x14ac:dyDescent="0.25">
      <c r="B17" s="130"/>
    </row>
    <row r="18" spans="2:7" x14ac:dyDescent="0.25">
      <c r="B18" s="131">
        <f>B10/POWER((1+B14),3)</f>
        <v>118078309.98780283</v>
      </c>
      <c r="D18" s="108" t="s">
        <v>179</v>
      </c>
    </row>
    <row r="19" spans="2:7" x14ac:dyDescent="0.25">
      <c r="B19" s="130"/>
      <c r="G19" s="132"/>
    </row>
    <row r="20" spans="2:7" x14ac:dyDescent="0.25">
      <c r="B20" s="128" t="s">
        <v>180</v>
      </c>
    </row>
    <row r="21" spans="2:7" x14ac:dyDescent="0.25">
      <c r="B21" s="130"/>
    </row>
    <row r="22" spans="2:7" x14ac:dyDescent="0.25">
      <c r="B22" s="131">
        <f>B18-B4</f>
        <v>108078309.98780283</v>
      </c>
      <c r="D22" s="108" t="s">
        <v>191</v>
      </c>
    </row>
    <row r="23" spans="2:7" x14ac:dyDescent="0.25">
      <c r="B23" s="130"/>
    </row>
    <row r="24" spans="2:7" x14ac:dyDescent="0.25">
      <c r="B24" s="135" t="s">
        <v>182</v>
      </c>
    </row>
    <row r="25" spans="2:7" x14ac:dyDescent="0.25">
      <c r="B25" s="130"/>
    </row>
    <row r="26" spans="2:7" x14ac:dyDescent="0.25">
      <c r="B26" s="136">
        <f>B4/B18</f>
        <v>8.4689558997185624E-2</v>
      </c>
      <c r="D26" s="108" t="s">
        <v>184</v>
      </c>
    </row>
    <row r="27" spans="2:7" x14ac:dyDescent="0.25">
      <c r="B27" s="130"/>
    </row>
    <row r="28" spans="2:7" x14ac:dyDescent="0.25">
      <c r="B28" s="135" t="s">
        <v>185</v>
      </c>
    </row>
    <row r="29" spans="2:7" x14ac:dyDescent="0.25">
      <c r="B29" s="130"/>
    </row>
    <row r="30" spans="2:7" x14ac:dyDescent="0.25">
      <c r="B30" s="131">
        <f>B10*B26/B4</f>
        <v>19.683000000000003</v>
      </c>
    </row>
    <row r="31" spans="2:7" x14ac:dyDescent="0.25">
      <c r="B31" s="130"/>
    </row>
    <row r="32" spans="2:7" x14ac:dyDescent="0.25">
      <c r="B32" s="135" t="s">
        <v>186</v>
      </c>
    </row>
    <row r="33" spans="2:4" x14ac:dyDescent="0.25">
      <c r="B33" s="130"/>
    </row>
    <row r="34" spans="2:4" x14ac:dyDescent="0.25">
      <c r="B34" s="131">
        <f>SUM('Cash flow'!R136:AM136)*B26</f>
        <v>44370573.423558176</v>
      </c>
      <c r="D34" s="108" t="s">
        <v>188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29310-76C8-44E9-BF2D-43074FE1D036}">
  <dimension ref="A1"/>
  <sheetViews>
    <sheetView tabSelected="1" topLeftCell="A21" zoomScale="80" zoomScaleNormal="80" workbookViewId="0">
      <selection activeCell="F39" sqref="F39"/>
    </sheetView>
  </sheetViews>
  <sheetFormatPr defaultRowHeight="13.2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FF00"/>
    <outlinePr summaryBelow="0" summaryRight="0"/>
  </sheetPr>
  <dimension ref="A1:AL1000"/>
  <sheetViews>
    <sheetView workbookViewId="0">
      <pane xSplit="6" ySplit="8" topLeftCell="G9" activePane="bottomRight" state="frozen"/>
      <selection pane="topRight" activeCell="G1" sqref="G1"/>
      <selection pane="bottomLeft" activeCell="A9" sqref="A9"/>
      <selection pane="bottomRight" activeCell="G9" sqref="G9"/>
    </sheetView>
  </sheetViews>
  <sheetFormatPr defaultColWidth="12.6640625" defaultRowHeight="15" customHeight="1" outlineLevelCol="1" x14ac:dyDescent="0.25"/>
  <cols>
    <col min="1" max="1" width="4.6640625" customWidth="1"/>
    <col min="2" max="2" width="7.21875" customWidth="1"/>
    <col min="3" max="3" width="8" customWidth="1"/>
    <col min="4" max="4" width="8.109375" customWidth="1"/>
    <col min="5" max="5" width="10.21875" customWidth="1"/>
    <col min="6" max="6" width="11.109375" customWidth="1"/>
    <col min="7" max="7" width="6.77734375" customWidth="1"/>
    <col min="8" max="8" width="3.77734375" customWidth="1"/>
    <col min="9" max="9" width="7.21875" customWidth="1"/>
    <col min="10" max="21" width="9.77734375" customWidth="1" outlineLevel="1"/>
    <col min="22" max="38" width="11.109375" customWidth="1"/>
  </cols>
  <sheetData>
    <row r="1" spans="1:27" ht="15.75" customHeight="1" x14ac:dyDescent="0.25"/>
    <row r="2" spans="1:27" ht="15.75" customHeight="1" x14ac:dyDescent="0.25">
      <c r="B2" s="1" t="s">
        <v>0</v>
      </c>
      <c r="C2" s="2">
        <f>(1-0.2)</f>
        <v>0.8</v>
      </c>
      <c r="D2" s="3"/>
    </row>
    <row r="3" spans="1:27" ht="15.75" customHeight="1" x14ac:dyDescent="0.25">
      <c r="B3" s="4"/>
      <c r="C3" s="4"/>
      <c r="D3" s="4"/>
      <c r="E3" s="4"/>
      <c r="G3" s="4"/>
      <c r="I3" s="3"/>
      <c r="J3" s="3"/>
    </row>
    <row r="4" spans="1:27" ht="15.75" customHeight="1" x14ac:dyDescent="0.25">
      <c r="B4" s="4"/>
      <c r="C4" s="4"/>
      <c r="D4" s="4"/>
      <c r="E4" s="4"/>
      <c r="G4" s="4"/>
      <c r="I4" s="3"/>
      <c r="J4" s="3"/>
    </row>
    <row r="5" spans="1:27" ht="15.75" customHeight="1" x14ac:dyDescent="0.25">
      <c r="B5" s="4" t="s">
        <v>1</v>
      </c>
      <c r="C5" s="4" t="s">
        <v>2</v>
      </c>
      <c r="D5" s="4" t="s">
        <v>3</v>
      </c>
      <c r="E5" s="4" t="s">
        <v>4</v>
      </c>
      <c r="G5" s="4"/>
      <c r="I5" s="3"/>
      <c r="J5" s="3"/>
    </row>
    <row r="6" spans="1:27" ht="15.75" customHeight="1" x14ac:dyDescent="0.25">
      <c r="A6" s="5" t="s">
        <v>5</v>
      </c>
      <c r="B6" s="4" t="s">
        <v>6</v>
      </c>
      <c r="C6" s="4" t="s">
        <v>7</v>
      </c>
      <c r="D6" s="4">
        <v>12000</v>
      </c>
      <c r="E6" s="4">
        <v>4000</v>
      </c>
    </row>
    <row r="7" spans="1:27" ht="15.75" customHeight="1" x14ac:dyDescent="0.25">
      <c r="A7" s="5" t="s">
        <v>8</v>
      </c>
      <c r="B7" s="4" t="s">
        <v>6</v>
      </c>
      <c r="C7" s="4" t="s">
        <v>9</v>
      </c>
      <c r="D7" s="4">
        <v>21600</v>
      </c>
      <c r="E7" s="4">
        <v>3600</v>
      </c>
    </row>
    <row r="8" spans="1:27" ht="15.75" customHeight="1" x14ac:dyDescent="0.25">
      <c r="A8" s="5" t="s">
        <v>10</v>
      </c>
      <c r="B8" s="4" t="s">
        <v>6</v>
      </c>
      <c r="C8" s="4" t="s">
        <v>11</v>
      </c>
      <c r="D8" s="4">
        <v>38400</v>
      </c>
      <c r="E8" s="4">
        <v>3200</v>
      </c>
      <c r="G8" s="142" t="s">
        <v>12</v>
      </c>
      <c r="H8" s="141"/>
      <c r="J8" s="10">
        <v>1</v>
      </c>
      <c r="K8" s="11">
        <v>2</v>
      </c>
      <c r="L8" s="11">
        <v>3</v>
      </c>
      <c r="M8" s="11">
        <v>4</v>
      </c>
      <c r="N8" s="11">
        <v>5</v>
      </c>
      <c r="O8" s="11">
        <v>6</v>
      </c>
      <c r="P8" s="11">
        <v>7</v>
      </c>
      <c r="Q8" s="11">
        <v>8</v>
      </c>
      <c r="R8" s="11">
        <v>9</v>
      </c>
      <c r="S8" s="11">
        <v>10</v>
      </c>
      <c r="T8" s="11">
        <v>11</v>
      </c>
      <c r="U8" s="12">
        <v>12</v>
      </c>
      <c r="V8" s="13">
        <v>1</v>
      </c>
      <c r="W8" s="14">
        <v>2</v>
      </c>
      <c r="X8" s="14">
        <v>3</v>
      </c>
      <c r="Y8" s="14">
        <v>4</v>
      </c>
      <c r="Z8" s="14">
        <v>5</v>
      </c>
      <c r="AA8" s="15">
        <v>6</v>
      </c>
    </row>
    <row r="9" spans="1:27" ht="15.75" customHeight="1" x14ac:dyDescent="0.25">
      <c r="G9" s="140">
        <v>1</v>
      </c>
      <c r="H9" s="5" t="s">
        <v>5</v>
      </c>
      <c r="J9" s="16">
        <f>70*E6</f>
        <v>280000</v>
      </c>
      <c r="K9" s="17">
        <f t="shared" ref="K9:K11" si="0">J9</f>
        <v>280000</v>
      </c>
      <c r="L9" s="17">
        <f t="shared" ref="L9:L11" si="1">J9</f>
        <v>280000</v>
      </c>
      <c r="M9" s="17">
        <f>L9*C2</f>
        <v>224000</v>
      </c>
      <c r="N9" s="17">
        <f t="shared" ref="N9:O9" si="2">M9</f>
        <v>224000</v>
      </c>
      <c r="O9" s="17">
        <f t="shared" si="2"/>
        <v>224000</v>
      </c>
      <c r="P9" s="17">
        <f>O9*C2</f>
        <v>179200</v>
      </c>
      <c r="Q9" s="17">
        <f t="shared" ref="Q9:R9" si="3">P9</f>
        <v>179200</v>
      </c>
      <c r="R9" s="17">
        <f t="shared" si="3"/>
        <v>179200</v>
      </c>
      <c r="S9" s="17">
        <f>R9*C2</f>
        <v>143360</v>
      </c>
      <c r="T9" s="17">
        <f t="shared" ref="T9:U9" si="4">S9</f>
        <v>143360</v>
      </c>
      <c r="U9" s="18">
        <f t="shared" si="4"/>
        <v>143360</v>
      </c>
      <c r="V9" s="19">
        <f>U9*C2</f>
        <v>114688</v>
      </c>
      <c r="W9" s="20">
        <f t="shared" ref="W9:X9" si="5">V9</f>
        <v>114688</v>
      </c>
      <c r="X9" s="20">
        <f t="shared" si="5"/>
        <v>114688</v>
      </c>
      <c r="Y9" s="20">
        <f>X9*C2</f>
        <v>91750.400000000009</v>
      </c>
      <c r="Z9" s="20">
        <f>Y9</f>
        <v>91750.400000000009</v>
      </c>
      <c r="AA9" s="21">
        <f>Y9</f>
        <v>91750.400000000009</v>
      </c>
    </row>
    <row r="10" spans="1:27" ht="15.75" customHeight="1" x14ac:dyDescent="0.25">
      <c r="G10" s="141"/>
      <c r="H10" s="5" t="s">
        <v>8</v>
      </c>
      <c r="J10" s="16">
        <f>25*E7</f>
        <v>90000</v>
      </c>
      <c r="K10" s="17">
        <f t="shared" si="0"/>
        <v>90000</v>
      </c>
      <c r="L10" s="17">
        <f t="shared" si="1"/>
        <v>90000</v>
      </c>
      <c r="M10" s="17">
        <f t="shared" ref="M10:M11" si="6">J10</f>
        <v>90000</v>
      </c>
      <c r="N10" s="17">
        <f t="shared" ref="N10:N11" si="7">J10</f>
        <v>90000</v>
      </c>
      <c r="O10" s="17">
        <f t="shared" ref="O10:O11" si="8">J10</f>
        <v>90000</v>
      </c>
      <c r="P10" s="17">
        <f>O10*C2</f>
        <v>72000</v>
      </c>
      <c r="Q10" s="17">
        <f>P10</f>
        <v>72000</v>
      </c>
      <c r="R10" s="17">
        <f>P10</f>
        <v>72000</v>
      </c>
      <c r="S10" s="17">
        <f>P10</f>
        <v>72000</v>
      </c>
      <c r="T10" s="17">
        <f>P10</f>
        <v>72000</v>
      </c>
      <c r="U10" s="18">
        <f>P10</f>
        <v>72000</v>
      </c>
      <c r="V10" s="19">
        <f>U10*C2</f>
        <v>57600</v>
      </c>
      <c r="W10" s="20">
        <f t="shared" ref="W10:W11" si="9">V10</f>
        <v>57600</v>
      </c>
      <c r="X10" s="20">
        <f t="shared" ref="X10:X11" si="10">V10</f>
        <v>57600</v>
      </c>
      <c r="Y10" s="20">
        <f t="shared" ref="Y10:Y11" si="11">V10</f>
        <v>57600</v>
      </c>
      <c r="Z10" s="20">
        <f t="shared" ref="Z10:Z11" si="12">V10</f>
        <v>57600</v>
      </c>
      <c r="AA10" s="21">
        <f t="shared" ref="AA10:AA11" si="13">V10</f>
        <v>57600</v>
      </c>
    </row>
    <row r="11" spans="1:27" ht="15.75" customHeight="1" x14ac:dyDescent="0.25">
      <c r="G11" s="141"/>
      <c r="H11" s="5" t="s">
        <v>10</v>
      </c>
      <c r="J11" s="22">
        <f>5*E8</f>
        <v>16000</v>
      </c>
      <c r="K11" s="23">
        <f t="shared" si="0"/>
        <v>16000</v>
      </c>
      <c r="L11" s="23">
        <f t="shared" si="1"/>
        <v>16000</v>
      </c>
      <c r="M11" s="23">
        <f t="shared" si="6"/>
        <v>16000</v>
      </c>
      <c r="N11" s="23">
        <f t="shared" si="7"/>
        <v>16000</v>
      </c>
      <c r="O11" s="23">
        <f t="shared" si="8"/>
        <v>16000</v>
      </c>
      <c r="P11" s="23">
        <f>J11</f>
        <v>16000</v>
      </c>
      <c r="Q11" s="23">
        <f>J11</f>
        <v>16000</v>
      </c>
      <c r="R11" s="23">
        <f>J11</f>
        <v>16000</v>
      </c>
      <c r="S11" s="23">
        <f>J11</f>
        <v>16000</v>
      </c>
      <c r="T11" s="23">
        <f>J11</f>
        <v>16000</v>
      </c>
      <c r="U11" s="24">
        <f>J11</f>
        <v>16000</v>
      </c>
      <c r="V11" s="25">
        <f>U11*C2</f>
        <v>12800</v>
      </c>
      <c r="W11" s="26">
        <f t="shared" si="9"/>
        <v>12800</v>
      </c>
      <c r="X11" s="26">
        <f t="shared" si="10"/>
        <v>12800</v>
      </c>
      <c r="Y11" s="26">
        <f t="shared" si="11"/>
        <v>12800</v>
      </c>
      <c r="Z11" s="26">
        <f t="shared" si="12"/>
        <v>12800</v>
      </c>
      <c r="AA11" s="27">
        <f t="shared" si="13"/>
        <v>12800</v>
      </c>
    </row>
    <row r="12" spans="1:27" ht="15.75" customHeight="1" x14ac:dyDescent="0.25">
      <c r="G12" s="140">
        <v>2</v>
      </c>
      <c r="H12" s="5" t="s">
        <v>5</v>
      </c>
      <c r="J12" s="28"/>
      <c r="K12" s="17">
        <f t="shared" ref="K12:K14" si="14">J9*2</f>
        <v>560000</v>
      </c>
      <c r="L12" s="17">
        <f t="shared" ref="L12:L14" si="15">K12</f>
        <v>560000</v>
      </c>
      <c r="M12" s="17">
        <f t="shared" ref="M12:M14" si="16">K12</f>
        <v>560000</v>
      </c>
      <c r="N12" s="17">
        <f>M12*C2</f>
        <v>448000</v>
      </c>
      <c r="O12" s="17">
        <f t="shared" ref="O12:P12" si="17">N12</f>
        <v>448000</v>
      </c>
      <c r="P12" s="17">
        <f t="shared" si="17"/>
        <v>448000</v>
      </c>
      <c r="Q12" s="17">
        <f>P12*C2</f>
        <v>358400</v>
      </c>
      <c r="R12" s="17">
        <f t="shared" ref="R12:S12" si="18">Q12</f>
        <v>358400</v>
      </c>
      <c r="S12" s="17">
        <f t="shared" si="18"/>
        <v>358400</v>
      </c>
      <c r="T12" s="17">
        <f>S12*C2</f>
        <v>286720</v>
      </c>
      <c r="U12" s="18">
        <f t="shared" ref="U12:V12" si="19">T12</f>
        <v>286720</v>
      </c>
      <c r="V12" s="29">
        <f t="shared" si="19"/>
        <v>286720</v>
      </c>
      <c r="W12" s="20">
        <f>V12*C2</f>
        <v>229376</v>
      </c>
      <c r="X12" s="20">
        <f t="shared" ref="X12:X14" si="20">W12</f>
        <v>229376</v>
      </c>
      <c r="Y12" s="20">
        <f t="shared" ref="Y12:Y14" si="21">W12</f>
        <v>229376</v>
      </c>
      <c r="Z12" s="20">
        <f>Y12*C2</f>
        <v>183500.80000000002</v>
      </c>
      <c r="AA12" s="21">
        <f>Z12</f>
        <v>183500.80000000002</v>
      </c>
    </row>
    <row r="13" spans="1:27" ht="15.75" customHeight="1" x14ac:dyDescent="0.25">
      <c r="G13" s="141"/>
      <c r="H13" s="5" t="s">
        <v>8</v>
      </c>
      <c r="J13" s="28"/>
      <c r="K13" s="17">
        <f t="shared" si="14"/>
        <v>180000</v>
      </c>
      <c r="L13" s="17">
        <f t="shared" si="15"/>
        <v>180000</v>
      </c>
      <c r="M13" s="17">
        <f t="shared" si="16"/>
        <v>180000</v>
      </c>
      <c r="N13" s="17">
        <f t="shared" ref="N13:N14" si="22">K13</f>
        <v>180000</v>
      </c>
      <c r="O13" s="17">
        <f t="shared" ref="O13:O14" si="23">K13</f>
        <v>180000</v>
      </c>
      <c r="P13" s="17">
        <f t="shared" ref="P13:P14" si="24">K13</f>
        <v>180000</v>
      </c>
      <c r="Q13" s="17">
        <f>P13*C2</f>
        <v>144000</v>
      </c>
      <c r="R13" s="17">
        <f>Q13</f>
        <v>144000</v>
      </c>
      <c r="S13" s="17">
        <f>Q13</f>
        <v>144000</v>
      </c>
      <c r="T13" s="17">
        <f>Q13</f>
        <v>144000</v>
      </c>
      <c r="U13" s="18">
        <f>Q13</f>
        <v>144000</v>
      </c>
      <c r="V13" s="29">
        <f>Q13</f>
        <v>144000</v>
      </c>
      <c r="W13" s="20">
        <f>V13*C2</f>
        <v>115200</v>
      </c>
      <c r="X13" s="20">
        <f t="shared" si="20"/>
        <v>115200</v>
      </c>
      <c r="Y13" s="20">
        <f t="shared" si="21"/>
        <v>115200</v>
      </c>
      <c r="Z13" s="20">
        <f t="shared" ref="Z13:Z14" si="25">W13</f>
        <v>115200</v>
      </c>
      <c r="AA13" s="21">
        <f t="shared" ref="AA13:AA14" si="26">W13</f>
        <v>115200</v>
      </c>
    </row>
    <row r="14" spans="1:27" ht="15.75" customHeight="1" x14ac:dyDescent="0.25">
      <c r="G14" s="141"/>
      <c r="H14" s="5" t="s">
        <v>10</v>
      </c>
      <c r="J14" s="28"/>
      <c r="K14" s="23">
        <f t="shared" si="14"/>
        <v>32000</v>
      </c>
      <c r="L14" s="23">
        <f t="shared" si="15"/>
        <v>32000</v>
      </c>
      <c r="M14" s="23">
        <f t="shared" si="16"/>
        <v>32000</v>
      </c>
      <c r="N14" s="23">
        <f t="shared" si="22"/>
        <v>32000</v>
      </c>
      <c r="O14" s="23">
        <f t="shared" si="23"/>
        <v>32000</v>
      </c>
      <c r="P14" s="23">
        <f t="shared" si="24"/>
        <v>32000</v>
      </c>
      <c r="Q14" s="23">
        <f>K14</f>
        <v>32000</v>
      </c>
      <c r="R14" s="23">
        <f>K14</f>
        <v>32000</v>
      </c>
      <c r="S14" s="23">
        <f>K14</f>
        <v>32000</v>
      </c>
      <c r="T14" s="23">
        <f>K14</f>
        <v>32000</v>
      </c>
      <c r="U14" s="24">
        <f>K14</f>
        <v>32000</v>
      </c>
      <c r="V14" s="30">
        <f>K14</f>
        <v>32000</v>
      </c>
      <c r="W14" s="26">
        <f>V14*C2</f>
        <v>25600</v>
      </c>
      <c r="X14" s="26">
        <f t="shared" si="20"/>
        <v>25600</v>
      </c>
      <c r="Y14" s="26">
        <f t="shared" si="21"/>
        <v>25600</v>
      </c>
      <c r="Z14" s="26">
        <f t="shared" si="25"/>
        <v>25600</v>
      </c>
      <c r="AA14" s="27">
        <f t="shared" si="26"/>
        <v>25600</v>
      </c>
    </row>
    <row r="15" spans="1:27" ht="15.75" customHeight="1" x14ac:dyDescent="0.25">
      <c r="G15" s="140">
        <v>3</v>
      </c>
      <c r="H15" s="5" t="s">
        <v>5</v>
      </c>
      <c r="J15" s="28"/>
      <c r="K15" s="6"/>
      <c r="L15" s="17">
        <f t="shared" ref="L15:L17" si="27">K12*2</f>
        <v>1120000</v>
      </c>
      <c r="M15" s="17">
        <f t="shared" ref="M15:M17" si="28">L15</f>
        <v>1120000</v>
      </c>
      <c r="N15" s="17">
        <f t="shared" ref="N15:N17" si="29">L15</f>
        <v>1120000</v>
      </c>
      <c r="O15" s="17">
        <f>N15*C2</f>
        <v>896000</v>
      </c>
      <c r="P15" s="17">
        <f t="shared" ref="P15:Q15" si="30">O15</f>
        <v>896000</v>
      </c>
      <c r="Q15" s="17">
        <f t="shared" si="30"/>
        <v>896000</v>
      </c>
      <c r="R15" s="17">
        <f>Q15*C2</f>
        <v>716800</v>
      </c>
      <c r="S15" s="17">
        <f t="shared" ref="S15:T15" si="31">R15</f>
        <v>716800</v>
      </c>
      <c r="T15" s="17">
        <f t="shared" si="31"/>
        <v>716800</v>
      </c>
      <c r="U15" s="18">
        <f>T15*C2</f>
        <v>573440</v>
      </c>
      <c r="V15" s="29">
        <f t="shared" ref="V15:W15" si="32">U15</f>
        <v>573440</v>
      </c>
      <c r="W15" s="17">
        <f t="shared" si="32"/>
        <v>573440</v>
      </c>
      <c r="X15" s="20">
        <f>W15*C2</f>
        <v>458752</v>
      </c>
      <c r="Y15" s="20">
        <f t="shared" ref="Y15:Y17" si="33">X15</f>
        <v>458752</v>
      </c>
      <c r="Z15" s="20">
        <f t="shared" ref="Z15:Z17" si="34">X15</f>
        <v>458752</v>
      </c>
      <c r="AA15" s="21">
        <f>X15*C2</f>
        <v>367001.60000000003</v>
      </c>
    </row>
    <row r="16" spans="1:27" ht="15.75" customHeight="1" x14ac:dyDescent="0.25">
      <c r="G16" s="141"/>
      <c r="H16" s="5" t="s">
        <v>8</v>
      </c>
      <c r="J16" s="28"/>
      <c r="K16" s="6"/>
      <c r="L16" s="17">
        <f t="shared" si="27"/>
        <v>360000</v>
      </c>
      <c r="M16" s="17">
        <f t="shared" si="28"/>
        <v>360000</v>
      </c>
      <c r="N16" s="17">
        <f t="shared" si="29"/>
        <v>360000</v>
      </c>
      <c r="O16" s="17">
        <f t="shared" ref="O16:O17" si="35">L16</f>
        <v>360000</v>
      </c>
      <c r="P16" s="17">
        <f t="shared" ref="P16:P17" si="36">L16</f>
        <v>360000</v>
      </c>
      <c r="Q16" s="17">
        <f t="shared" ref="Q16:Q17" si="37">L16</f>
        <v>360000</v>
      </c>
      <c r="R16" s="17">
        <f>Q16*C2</f>
        <v>288000</v>
      </c>
      <c r="S16" s="17">
        <f>R16</f>
        <v>288000</v>
      </c>
      <c r="T16" s="17">
        <f>R16</f>
        <v>288000</v>
      </c>
      <c r="U16" s="18">
        <f>R16</f>
        <v>288000</v>
      </c>
      <c r="V16" s="29">
        <f>R16</f>
        <v>288000</v>
      </c>
      <c r="W16" s="17">
        <f>R16</f>
        <v>288000</v>
      </c>
      <c r="X16" s="20">
        <f>W16*C2</f>
        <v>230400</v>
      </c>
      <c r="Y16" s="20">
        <f t="shared" si="33"/>
        <v>230400</v>
      </c>
      <c r="Z16" s="20">
        <f t="shared" si="34"/>
        <v>230400</v>
      </c>
      <c r="AA16" s="21">
        <f t="shared" ref="AA16:AA17" si="38">X16</f>
        <v>230400</v>
      </c>
    </row>
    <row r="17" spans="7:28" ht="15.75" customHeight="1" x14ac:dyDescent="0.25">
      <c r="G17" s="141"/>
      <c r="H17" s="5" t="s">
        <v>10</v>
      </c>
      <c r="J17" s="28"/>
      <c r="K17" s="6"/>
      <c r="L17" s="23">
        <f t="shared" si="27"/>
        <v>64000</v>
      </c>
      <c r="M17" s="23">
        <f t="shared" si="28"/>
        <v>64000</v>
      </c>
      <c r="N17" s="23">
        <f t="shared" si="29"/>
        <v>64000</v>
      </c>
      <c r="O17" s="23">
        <f t="shared" si="35"/>
        <v>64000</v>
      </c>
      <c r="P17" s="23">
        <f t="shared" si="36"/>
        <v>64000</v>
      </c>
      <c r="Q17" s="23">
        <f t="shared" si="37"/>
        <v>64000</v>
      </c>
      <c r="R17" s="23">
        <f>L17</f>
        <v>64000</v>
      </c>
      <c r="S17" s="23">
        <f>L17</f>
        <v>64000</v>
      </c>
      <c r="T17" s="23">
        <f>L17</f>
        <v>64000</v>
      </c>
      <c r="U17" s="24">
        <f>L17</f>
        <v>64000</v>
      </c>
      <c r="V17" s="30">
        <f>L17</f>
        <v>64000</v>
      </c>
      <c r="W17" s="23">
        <f>L17</f>
        <v>64000</v>
      </c>
      <c r="X17" s="26">
        <f>W17*C2</f>
        <v>51200</v>
      </c>
      <c r="Y17" s="26">
        <f t="shared" si="33"/>
        <v>51200</v>
      </c>
      <c r="Z17" s="26">
        <f t="shared" si="34"/>
        <v>51200</v>
      </c>
      <c r="AA17" s="27">
        <f t="shared" si="38"/>
        <v>51200</v>
      </c>
    </row>
    <row r="18" spans="7:28" ht="15.75" customHeight="1" x14ac:dyDescent="0.25">
      <c r="G18" s="140">
        <v>4</v>
      </c>
      <c r="H18" s="5" t="s">
        <v>5</v>
      </c>
      <c r="J18" s="28"/>
      <c r="K18" s="6"/>
      <c r="L18" s="6"/>
      <c r="M18" s="17">
        <f t="shared" ref="M18:O18" si="39">L15*2</f>
        <v>2240000</v>
      </c>
      <c r="N18" s="17">
        <f t="shared" si="39"/>
        <v>2240000</v>
      </c>
      <c r="O18" s="17">
        <f t="shared" si="39"/>
        <v>2240000</v>
      </c>
      <c r="P18" s="17">
        <f>O18*C2</f>
        <v>1792000</v>
      </c>
      <c r="Q18" s="17">
        <f t="shared" ref="Q18:R18" si="40">P18</f>
        <v>1792000</v>
      </c>
      <c r="R18" s="17">
        <f t="shared" si="40"/>
        <v>1792000</v>
      </c>
      <c r="S18" s="17">
        <f>R18*C2</f>
        <v>1433600</v>
      </c>
      <c r="T18" s="17">
        <f t="shared" ref="T18:U18" si="41">S18</f>
        <v>1433600</v>
      </c>
      <c r="U18" s="18">
        <f t="shared" si="41"/>
        <v>1433600</v>
      </c>
      <c r="V18" s="19">
        <f>U18*C2</f>
        <v>1146880</v>
      </c>
      <c r="W18" s="20">
        <f>V18</f>
        <v>1146880</v>
      </c>
      <c r="X18" s="20">
        <f>V18</f>
        <v>1146880</v>
      </c>
      <c r="Y18" s="20">
        <f>X18*C2</f>
        <v>917504</v>
      </c>
      <c r="Z18" s="20">
        <f t="shared" ref="Z18:Z20" si="42">Y18</f>
        <v>917504</v>
      </c>
      <c r="AA18" s="21">
        <f t="shared" ref="AA18:AA20" si="43">Y18</f>
        <v>917504</v>
      </c>
    </row>
    <row r="19" spans="7:28" ht="15.75" customHeight="1" x14ac:dyDescent="0.25">
      <c r="G19" s="141"/>
      <c r="H19" s="5" t="s">
        <v>8</v>
      </c>
      <c r="J19" s="28"/>
      <c r="K19" s="6"/>
      <c r="L19" s="6"/>
      <c r="M19" s="17">
        <f t="shared" ref="M19:R19" si="44">L16*2</f>
        <v>720000</v>
      </c>
      <c r="N19" s="17">
        <f t="shared" si="44"/>
        <v>720000</v>
      </c>
      <c r="O19" s="17">
        <f t="shared" si="44"/>
        <v>720000</v>
      </c>
      <c r="P19" s="17">
        <f t="shared" si="44"/>
        <v>720000</v>
      </c>
      <c r="Q19" s="17">
        <f t="shared" si="44"/>
        <v>720000</v>
      </c>
      <c r="R19" s="17">
        <f t="shared" si="44"/>
        <v>720000</v>
      </c>
      <c r="S19" s="17">
        <f>R19*C2</f>
        <v>576000</v>
      </c>
      <c r="T19" s="17">
        <f>S19</f>
        <v>576000</v>
      </c>
      <c r="U19" s="18">
        <f>S19</f>
        <v>576000</v>
      </c>
      <c r="V19" s="29">
        <f>S19</f>
        <v>576000</v>
      </c>
      <c r="W19" s="17">
        <f>S19</f>
        <v>576000</v>
      </c>
      <c r="X19" s="17">
        <f>S19</f>
        <v>576000</v>
      </c>
      <c r="Y19" s="20">
        <f>X19*C2</f>
        <v>460800</v>
      </c>
      <c r="Z19" s="20">
        <f t="shared" si="42"/>
        <v>460800</v>
      </c>
      <c r="AA19" s="21">
        <f t="shared" si="43"/>
        <v>460800</v>
      </c>
    </row>
    <row r="20" spans="7:28" ht="15.75" customHeight="1" x14ac:dyDescent="0.25">
      <c r="G20" s="141"/>
      <c r="H20" s="5" t="s">
        <v>10</v>
      </c>
      <c r="J20" s="28"/>
      <c r="K20" s="6"/>
      <c r="L20" s="6"/>
      <c r="M20" s="23">
        <f t="shared" ref="M20:X20" si="45">L17*2</f>
        <v>128000</v>
      </c>
      <c r="N20" s="23">
        <f t="shared" si="45"/>
        <v>128000</v>
      </c>
      <c r="O20" s="23">
        <f t="shared" si="45"/>
        <v>128000</v>
      </c>
      <c r="P20" s="23">
        <f t="shared" si="45"/>
        <v>128000</v>
      </c>
      <c r="Q20" s="23">
        <f t="shared" si="45"/>
        <v>128000</v>
      </c>
      <c r="R20" s="23">
        <f t="shared" si="45"/>
        <v>128000</v>
      </c>
      <c r="S20" s="23">
        <f t="shared" si="45"/>
        <v>128000</v>
      </c>
      <c r="T20" s="23">
        <f t="shared" si="45"/>
        <v>128000</v>
      </c>
      <c r="U20" s="24">
        <f t="shared" si="45"/>
        <v>128000</v>
      </c>
      <c r="V20" s="30">
        <f t="shared" si="45"/>
        <v>128000</v>
      </c>
      <c r="W20" s="23">
        <f t="shared" si="45"/>
        <v>128000</v>
      </c>
      <c r="X20" s="23">
        <f t="shared" si="45"/>
        <v>128000</v>
      </c>
      <c r="Y20" s="26">
        <f>X20*C2</f>
        <v>102400</v>
      </c>
      <c r="Z20" s="26">
        <f t="shared" si="42"/>
        <v>102400</v>
      </c>
      <c r="AA20" s="27">
        <f t="shared" si="43"/>
        <v>102400</v>
      </c>
    </row>
    <row r="21" spans="7:28" ht="15.75" customHeight="1" x14ac:dyDescent="0.25">
      <c r="G21" s="140">
        <v>5</v>
      </c>
      <c r="H21" s="5" t="s">
        <v>5</v>
      </c>
      <c r="J21" s="28"/>
      <c r="K21" s="6"/>
      <c r="L21" s="6"/>
      <c r="M21" s="6"/>
      <c r="N21" s="17">
        <f t="shared" ref="N21:P21" si="46">M18*1.2</f>
        <v>2688000</v>
      </c>
      <c r="O21" s="17">
        <f t="shared" si="46"/>
        <v>2688000</v>
      </c>
      <c r="P21" s="17">
        <f t="shared" si="46"/>
        <v>2688000</v>
      </c>
      <c r="Q21" s="17">
        <f>P21*C2</f>
        <v>2150400</v>
      </c>
      <c r="R21" s="17">
        <f>Q21</f>
        <v>2150400</v>
      </c>
      <c r="S21" s="17">
        <f>Q21</f>
        <v>2150400</v>
      </c>
      <c r="T21" s="17">
        <f>S21*C2</f>
        <v>1720320</v>
      </c>
      <c r="U21" s="18">
        <f t="shared" ref="U21:V21" si="47">T21</f>
        <v>1720320</v>
      </c>
      <c r="V21" s="29">
        <f t="shared" si="47"/>
        <v>1720320</v>
      </c>
      <c r="W21" s="20">
        <f>V21*C2</f>
        <v>1376256</v>
      </c>
      <c r="X21" s="20">
        <f>W21</f>
        <v>1376256</v>
      </c>
      <c r="Y21" s="20">
        <f>W21</f>
        <v>1376256</v>
      </c>
      <c r="Z21" s="20">
        <f>Y21*C2</f>
        <v>1101004.8</v>
      </c>
      <c r="AA21" s="21">
        <f t="shared" ref="AA21:AA24" si="48">Z21</f>
        <v>1101004.8</v>
      </c>
    </row>
    <row r="22" spans="7:28" ht="15.75" customHeight="1" x14ac:dyDescent="0.25">
      <c r="G22" s="141"/>
      <c r="H22" s="5" t="s">
        <v>8</v>
      </c>
      <c r="J22" s="28"/>
      <c r="K22" s="6"/>
      <c r="L22" s="6"/>
      <c r="M22" s="6"/>
      <c r="N22" s="17">
        <f t="shared" ref="N22:S22" si="49">M19*1.2</f>
        <v>864000</v>
      </c>
      <c r="O22" s="17">
        <f t="shared" si="49"/>
        <v>864000</v>
      </c>
      <c r="P22" s="17">
        <f t="shared" si="49"/>
        <v>864000</v>
      </c>
      <c r="Q22" s="17">
        <f t="shared" si="49"/>
        <v>864000</v>
      </c>
      <c r="R22" s="17">
        <f t="shared" si="49"/>
        <v>864000</v>
      </c>
      <c r="S22" s="17">
        <f t="shared" si="49"/>
        <v>864000</v>
      </c>
      <c r="T22" s="17">
        <f>S22*C2</f>
        <v>691200</v>
      </c>
      <c r="U22" s="18">
        <f>T22</f>
        <v>691200</v>
      </c>
      <c r="V22" s="29">
        <f>T22</f>
        <v>691200</v>
      </c>
      <c r="W22" s="17">
        <f>T22</f>
        <v>691200</v>
      </c>
      <c r="X22" s="17">
        <f>T22</f>
        <v>691200</v>
      </c>
      <c r="Y22" s="17">
        <f>T22</f>
        <v>691200</v>
      </c>
      <c r="Z22" s="20">
        <f>Y22*C2</f>
        <v>552960</v>
      </c>
      <c r="AA22" s="21">
        <f t="shared" si="48"/>
        <v>552960</v>
      </c>
    </row>
    <row r="23" spans="7:28" ht="15.75" customHeight="1" x14ac:dyDescent="0.25">
      <c r="G23" s="141"/>
      <c r="H23" s="5" t="s">
        <v>10</v>
      </c>
      <c r="J23" s="28"/>
      <c r="K23" s="6"/>
      <c r="L23" s="6"/>
      <c r="M23" s="6"/>
      <c r="N23" s="23">
        <f t="shared" ref="N23:Y23" si="50">M20*1.2</f>
        <v>153600</v>
      </c>
      <c r="O23" s="23">
        <f t="shared" si="50"/>
        <v>153600</v>
      </c>
      <c r="P23" s="23">
        <f t="shared" si="50"/>
        <v>153600</v>
      </c>
      <c r="Q23" s="23">
        <f t="shared" si="50"/>
        <v>153600</v>
      </c>
      <c r="R23" s="23">
        <f t="shared" si="50"/>
        <v>153600</v>
      </c>
      <c r="S23" s="23">
        <f t="shared" si="50"/>
        <v>153600</v>
      </c>
      <c r="T23" s="23">
        <f t="shared" si="50"/>
        <v>153600</v>
      </c>
      <c r="U23" s="24">
        <f t="shared" si="50"/>
        <v>153600</v>
      </c>
      <c r="V23" s="30">
        <f t="shared" si="50"/>
        <v>153600</v>
      </c>
      <c r="W23" s="23">
        <f t="shared" si="50"/>
        <v>153600</v>
      </c>
      <c r="X23" s="23">
        <f t="shared" si="50"/>
        <v>153600</v>
      </c>
      <c r="Y23" s="23">
        <f t="shared" si="50"/>
        <v>153600</v>
      </c>
      <c r="Z23" s="26">
        <f>Y23*C2</f>
        <v>122880</v>
      </c>
      <c r="AA23" s="27">
        <f t="shared" si="48"/>
        <v>122880</v>
      </c>
    </row>
    <row r="24" spans="7:28" ht="15.75" customHeight="1" x14ac:dyDescent="0.25">
      <c r="G24" s="140">
        <v>6</v>
      </c>
      <c r="H24" s="5" t="s">
        <v>5</v>
      </c>
      <c r="J24" s="28"/>
      <c r="K24" s="6"/>
      <c r="L24" s="6"/>
      <c r="M24" s="6"/>
      <c r="N24" s="6"/>
      <c r="O24" s="17">
        <f t="shared" ref="O24:Q24" si="51">N21*1.1</f>
        <v>2956800.0000000005</v>
      </c>
      <c r="P24" s="17">
        <f t="shared" si="51"/>
        <v>2956800.0000000005</v>
      </c>
      <c r="Q24" s="17">
        <f t="shared" si="51"/>
        <v>2956800.0000000005</v>
      </c>
      <c r="R24" s="17">
        <f>Q24*C2</f>
        <v>2365440.0000000005</v>
      </c>
      <c r="S24" s="17">
        <f t="shared" ref="S24:T24" si="52">R24</f>
        <v>2365440.0000000005</v>
      </c>
      <c r="T24" s="17">
        <f t="shared" si="52"/>
        <v>2365440.0000000005</v>
      </c>
      <c r="U24" s="18">
        <f>T24*C2</f>
        <v>1892352.0000000005</v>
      </c>
      <c r="V24" s="29">
        <f t="shared" ref="V24:V25" si="53">U24</f>
        <v>1892352.0000000005</v>
      </c>
      <c r="W24" s="17">
        <f t="shared" ref="W24:W25" si="54">U24</f>
        <v>1892352.0000000005</v>
      </c>
      <c r="X24" s="20">
        <f>W24*C2</f>
        <v>1513881.6000000006</v>
      </c>
      <c r="Y24" s="20">
        <f>X24</f>
        <v>1513881.6000000006</v>
      </c>
      <c r="Z24" s="20">
        <f>X24</f>
        <v>1513881.6000000006</v>
      </c>
      <c r="AA24" s="21">
        <f t="shared" si="48"/>
        <v>1513881.6000000006</v>
      </c>
    </row>
    <row r="25" spans="7:28" ht="15.75" customHeight="1" x14ac:dyDescent="0.25">
      <c r="G25" s="141"/>
      <c r="H25" s="5" t="s">
        <v>8</v>
      </c>
      <c r="J25" s="28"/>
      <c r="K25" s="6"/>
      <c r="L25" s="6"/>
      <c r="M25" s="6"/>
      <c r="N25" s="6"/>
      <c r="O25" s="17">
        <f t="shared" ref="O25:T25" si="55">N22*1.1</f>
        <v>950400.00000000012</v>
      </c>
      <c r="P25" s="17">
        <f t="shared" si="55"/>
        <v>950400.00000000012</v>
      </c>
      <c r="Q25" s="17">
        <f t="shared" si="55"/>
        <v>950400.00000000012</v>
      </c>
      <c r="R25" s="17">
        <f t="shared" si="55"/>
        <v>950400.00000000012</v>
      </c>
      <c r="S25" s="17">
        <f t="shared" si="55"/>
        <v>950400.00000000012</v>
      </c>
      <c r="T25" s="17">
        <f t="shared" si="55"/>
        <v>950400.00000000012</v>
      </c>
      <c r="U25" s="18">
        <f>T25*C2</f>
        <v>760320.00000000012</v>
      </c>
      <c r="V25" s="29">
        <f t="shared" si="53"/>
        <v>760320.00000000012</v>
      </c>
      <c r="W25" s="17">
        <f t="shared" si="54"/>
        <v>760320.00000000012</v>
      </c>
      <c r="X25" s="17">
        <f>U25</f>
        <v>760320.00000000012</v>
      </c>
      <c r="Y25" s="17">
        <f>U25</f>
        <v>760320.00000000012</v>
      </c>
      <c r="Z25" s="17">
        <f>U25</f>
        <v>760320.00000000012</v>
      </c>
      <c r="AA25" s="21">
        <f>Z25*C2</f>
        <v>608256.00000000012</v>
      </c>
    </row>
    <row r="26" spans="7:28" ht="15.75" customHeight="1" x14ac:dyDescent="0.25">
      <c r="G26" s="141"/>
      <c r="H26" s="5" t="s">
        <v>10</v>
      </c>
      <c r="J26" s="28"/>
      <c r="K26" s="6"/>
      <c r="L26" s="6"/>
      <c r="M26" s="6"/>
      <c r="N26" s="6"/>
      <c r="O26" s="23">
        <f t="shared" ref="O26:U26" si="56">N23*1.1</f>
        <v>168960</v>
      </c>
      <c r="P26" s="23">
        <f t="shared" si="56"/>
        <v>168960</v>
      </c>
      <c r="Q26" s="23">
        <f t="shared" si="56"/>
        <v>168960</v>
      </c>
      <c r="R26" s="23">
        <f t="shared" si="56"/>
        <v>168960</v>
      </c>
      <c r="S26" s="23">
        <f t="shared" si="56"/>
        <v>168960</v>
      </c>
      <c r="T26" s="23">
        <f t="shared" si="56"/>
        <v>168960</v>
      </c>
      <c r="U26" s="24">
        <f t="shared" si="56"/>
        <v>168960</v>
      </c>
      <c r="V26" s="30">
        <f>U23</f>
        <v>153600</v>
      </c>
      <c r="W26" s="23">
        <f t="shared" ref="W26:Z26" si="57">V23*1.1</f>
        <v>168960</v>
      </c>
      <c r="X26" s="23">
        <f t="shared" si="57"/>
        <v>168960</v>
      </c>
      <c r="Y26" s="23">
        <f t="shared" si="57"/>
        <v>168960</v>
      </c>
      <c r="Z26" s="23">
        <f t="shared" si="57"/>
        <v>168960</v>
      </c>
      <c r="AA26" s="27">
        <f>Z26*C2</f>
        <v>135168</v>
      </c>
    </row>
    <row r="27" spans="7:28" ht="15.75" customHeight="1" x14ac:dyDescent="0.25">
      <c r="G27" s="140">
        <v>7</v>
      </c>
      <c r="H27" s="5" t="s">
        <v>5</v>
      </c>
      <c r="J27" s="28"/>
      <c r="K27" s="6"/>
      <c r="L27" s="6"/>
      <c r="M27" s="6"/>
      <c r="N27" s="6"/>
      <c r="O27" s="6"/>
      <c r="P27" s="17">
        <f>740*E6</f>
        <v>2960000</v>
      </c>
      <c r="Q27" s="17">
        <f t="shared" ref="Q27:Q29" si="58">P27</f>
        <v>2960000</v>
      </c>
      <c r="R27" s="17">
        <f t="shared" ref="R27:R29" si="59">P27</f>
        <v>2960000</v>
      </c>
      <c r="S27" s="17">
        <f>R27*C2</f>
        <v>2368000</v>
      </c>
      <c r="T27" s="17">
        <f>S27</f>
        <v>2368000</v>
      </c>
      <c r="U27" s="18">
        <f>S27</f>
        <v>2368000</v>
      </c>
      <c r="V27" s="31">
        <f>U27*C2</f>
        <v>1894400</v>
      </c>
      <c r="W27" s="32">
        <f t="shared" ref="W27:X27" si="60">V27</f>
        <v>1894400</v>
      </c>
      <c r="X27" s="32">
        <f t="shared" si="60"/>
        <v>1894400</v>
      </c>
      <c r="Y27" s="32">
        <f>X27*C2</f>
        <v>1515520</v>
      </c>
      <c r="Z27" s="32">
        <f t="shared" ref="Z27:AA27" si="61">Y27</f>
        <v>1515520</v>
      </c>
      <c r="AA27" s="21">
        <f t="shared" si="61"/>
        <v>1515520</v>
      </c>
    </row>
    <row r="28" spans="7:28" ht="15.75" customHeight="1" x14ac:dyDescent="0.25">
      <c r="G28" s="141"/>
      <c r="H28" s="5" t="s">
        <v>8</v>
      </c>
      <c r="J28" s="28"/>
      <c r="K28" s="6"/>
      <c r="L28" s="6"/>
      <c r="M28" s="6"/>
      <c r="N28" s="6"/>
      <c r="O28" s="6"/>
      <c r="P28" s="17">
        <f>265*E7</f>
        <v>954000</v>
      </c>
      <c r="Q28" s="17">
        <f t="shared" si="58"/>
        <v>954000</v>
      </c>
      <c r="R28" s="17">
        <f t="shared" si="59"/>
        <v>954000</v>
      </c>
      <c r="S28" s="17">
        <f t="shared" ref="S28:S29" si="62">P28</f>
        <v>954000</v>
      </c>
      <c r="T28" s="17">
        <f t="shared" ref="T28:T29" si="63">P28</f>
        <v>954000</v>
      </c>
      <c r="U28" s="18">
        <f t="shared" ref="U28:U29" si="64">P28</f>
        <v>954000</v>
      </c>
      <c r="V28" s="31">
        <f>U28*C2</f>
        <v>763200</v>
      </c>
      <c r="W28" s="32">
        <f>V28</f>
        <v>763200</v>
      </c>
      <c r="X28" s="32">
        <f>V28</f>
        <v>763200</v>
      </c>
      <c r="Y28" s="32">
        <f>V28</f>
        <v>763200</v>
      </c>
      <c r="Z28" s="32">
        <f>V28</f>
        <v>763200</v>
      </c>
      <c r="AA28" s="21">
        <f>V28</f>
        <v>763200</v>
      </c>
    </row>
    <row r="29" spans="7:28" ht="15.75" customHeight="1" x14ac:dyDescent="0.25">
      <c r="G29" s="141"/>
      <c r="H29" s="5" t="s">
        <v>10</v>
      </c>
      <c r="J29" s="28"/>
      <c r="K29" s="6"/>
      <c r="L29" s="6"/>
      <c r="M29" s="6"/>
      <c r="N29" s="6"/>
      <c r="O29" s="6"/>
      <c r="P29" s="23">
        <f>55*E8</f>
        <v>176000</v>
      </c>
      <c r="Q29" s="23">
        <f t="shared" si="58"/>
        <v>176000</v>
      </c>
      <c r="R29" s="23">
        <f t="shared" si="59"/>
        <v>176000</v>
      </c>
      <c r="S29" s="23">
        <f t="shared" si="62"/>
        <v>176000</v>
      </c>
      <c r="T29" s="23">
        <f t="shared" si="63"/>
        <v>176000</v>
      </c>
      <c r="U29" s="24">
        <f t="shared" si="64"/>
        <v>176000</v>
      </c>
      <c r="V29" s="30">
        <f>P29</f>
        <v>176000</v>
      </c>
      <c r="W29" s="23">
        <f>P29</f>
        <v>176000</v>
      </c>
      <c r="X29" s="23">
        <f>P29</f>
        <v>176000</v>
      </c>
      <c r="Y29" s="23">
        <f>P29</f>
        <v>176000</v>
      </c>
      <c r="Z29" s="23">
        <f>P29</f>
        <v>176000</v>
      </c>
      <c r="AA29" s="33">
        <f>P29</f>
        <v>176000</v>
      </c>
    </row>
    <row r="30" spans="7:28" ht="15.75" customHeight="1" x14ac:dyDescent="0.25">
      <c r="G30" s="140">
        <v>8</v>
      </c>
      <c r="H30" s="5" t="s">
        <v>5</v>
      </c>
      <c r="J30" s="28"/>
      <c r="K30" s="6"/>
      <c r="L30" s="6"/>
      <c r="M30" s="6"/>
      <c r="N30" s="6"/>
      <c r="O30" s="6"/>
      <c r="P30" s="6"/>
      <c r="Q30" s="17">
        <f>740*E6</f>
        <v>2960000</v>
      </c>
      <c r="R30" s="17">
        <f t="shared" ref="R30:R32" si="65">Q30</f>
        <v>2960000</v>
      </c>
      <c r="S30" s="17">
        <f t="shared" ref="S30:S32" si="66">Q30</f>
        <v>2960000</v>
      </c>
      <c r="T30" s="17">
        <f>S30*C2</f>
        <v>2368000</v>
      </c>
      <c r="U30" s="18">
        <f>T30</f>
        <v>2368000</v>
      </c>
      <c r="V30" s="34">
        <f>T30</f>
        <v>2368000</v>
      </c>
      <c r="W30" s="32">
        <f>V30*C2</f>
        <v>1894400</v>
      </c>
      <c r="X30" s="32">
        <f t="shared" ref="X30:X31" si="67">W30</f>
        <v>1894400</v>
      </c>
      <c r="Y30" s="32">
        <f t="shared" ref="Y30:Y31" si="68">W30</f>
        <v>1894400</v>
      </c>
      <c r="Z30" s="32">
        <f>Y30*C2</f>
        <v>1515520</v>
      </c>
      <c r="AA30" s="21">
        <f t="shared" ref="AA30:AB30" si="69">Z30</f>
        <v>1515520</v>
      </c>
      <c r="AB30" s="7">
        <f t="shared" si="69"/>
        <v>1515520</v>
      </c>
    </row>
    <row r="31" spans="7:28" ht="15.75" customHeight="1" x14ac:dyDescent="0.25">
      <c r="G31" s="141"/>
      <c r="H31" s="5" t="s">
        <v>8</v>
      </c>
      <c r="J31" s="35"/>
      <c r="K31" s="36"/>
      <c r="L31" s="36"/>
      <c r="M31" s="36"/>
      <c r="N31" s="36"/>
      <c r="O31" s="36"/>
      <c r="P31" s="36"/>
      <c r="Q31" s="17">
        <f>265*E7</f>
        <v>954000</v>
      </c>
      <c r="R31" s="17">
        <f t="shared" si="65"/>
        <v>954000</v>
      </c>
      <c r="S31" s="17">
        <f t="shared" si="66"/>
        <v>954000</v>
      </c>
      <c r="T31" s="17">
        <f t="shared" ref="T31:T32" si="70">Q31</f>
        <v>954000</v>
      </c>
      <c r="U31" s="18">
        <f t="shared" ref="U31:U32" si="71">Q31</f>
        <v>954000</v>
      </c>
      <c r="V31" s="29">
        <f t="shared" ref="V31:V32" si="72">Q31</f>
        <v>954000</v>
      </c>
      <c r="W31" s="32">
        <f>V31*C2</f>
        <v>763200</v>
      </c>
      <c r="X31" s="32">
        <f t="shared" si="67"/>
        <v>763200</v>
      </c>
      <c r="Y31" s="32">
        <f t="shared" si="68"/>
        <v>763200</v>
      </c>
      <c r="Z31" s="32">
        <f>W31</f>
        <v>763200</v>
      </c>
      <c r="AA31" s="21">
        <f>W31</f>
        <v>763200</v>
      </c>
      <c r="AB31" s="7">
        <f>W31</f>
        <v>763200</v>
      </c>
    </row>
    <row r="32" spans="7:28" ht="15.75" customHeight="1" x14ac:dyDescent="0.25">
      <c r="G32" s="141"/>
      <c r="H32" s="5" t="s">
        <v>10</v>
      </c>
      <c r="J32" s="35"/>
      <c r="K32" s="36"/>
      <c r="L32" s="36"/>
      <c r="M32" s="36"/>
      <c r="N32" s="36"/>
      <c r="O32" s="36"/>
      <c r="P32" s="36"/>
      <c r="Q32" s="23">
        <f>55*E8</f>
        <v>176000</v>
      </c>
      <c r="R32" s="23">
        <f t="shared" si="65"/>
        <v>176000</v>
      </c>
      <c r="S32" s="23">
        <f t="shared" si="66"/>
        <v>176000</v>
      </c>
      <c r="T32" s="23">
        <f t="shared" si="70"/>
        <v>176000</v>
      </c>
      <c r="U32" s="24">
        <f t="shared" si="71"/>
        <v>176000</v>
      </c>
      <c r="V32" s="30">
        <f t="shared" si="72"/>
        <v>176000</v>
      </c>
      <c r="W32" s="23">
        <f>Q32</f>
        <v>176000</v>
      </c>
      <c r="X32" s="23">
        <f>Q32</f>
        <v>176000</v>
      </c>
      <c r="Y32" s="23">
        <f>Q32</f>
        <v>176000</v>
      </c>
      <c r="Z32" s="23">
        <f>Q32</f>
        <v>176000</v>
      </c>
      <c r="AA32" s="24">
        <f>Q32</f>
        <v>176000</v>
      </c>
      <c r="AB32" s="37">
        <f>Q32</f>
        <v>176000</v>
      </c>
    </row>
    <row r="33" spans="7:33" ht="15.75" customHeight="1" x14ac:dyDescent="0.25">
      <c r="G33" s="140">
        <v>9</v>
      </c>
      <c r="H33" s="5" t="s">
        <v>5</v>
      </c>
      <c r="J33" s="35"/>
      <c r="K33" s="36"/>
      <c r="L33" s="36"/>
      <c r="M33" s="36"/>
      <c r="N33" s="36"/>
      <c r="O33" s="36"/>
      <c r="P33" s="36"/>
      <c r="Q33" s="6"/>
      <c r="R33" s="17">
        <f>740*E6</f>
        <v>2960000</v>
      </c>
      <c r="S33" s="17">
        <f t="shared" ref="S33:S35" si="73">R33</f>
        <v>2960000</v>
      </c>
      <c r="T33" s="17">
        <f t="shared" ref="T33:T35" si="74">R33</f>
        <v>2960000</v>
      </c>
      <c r="U33" s="38">
        <f>T33*C2</f>
        <v>2368000</v>
      </c>
      <c r="V33" s="34">
        <f>U33</f>
        <v>2368000</v>
      </c>
      <c r="W33" s="39">
        <f>U33</f>
        <v>2368000</v>
      </c>
      <c r="X33" s="32">
        <f>W33*C2</f>
        <v>1894400</v>
      </c>
      <c r="Y33" s="32">
        <f t="shared" ref="Y33:Y34" si="75">X33</f>
        <v>1894400</v>
      </c>
      <c r="Z33" s="32">
        <f t="shared" ref="Z33:Z34" si="76">X33</f>
        <v>1894400</v>
      </c>
      <c r="AA33" s="21">
        <f>Z33*C2</f>
        <v>1515520</v>
      </c>
      <c r="AB33" s="7">
        <f>AA33</f>
        <v>1515520</v>
      </c>
      <c r="AC33" s="7">
        <f>AA33</f>
        <v>1515520</v>
      </c>
    </row>
    <row r="34" spans="7:33" ht="15.75" customHeight="1" x14ac:dyDescent="0.25">
      <c r="G34" s="141"/>
      <c r="H34" s="5" t="s">
        <v>8</v>
      </c>
      <c r="J34" s="35"/>
      <c r="K34" s="36"/>
      <c r="L34" s="36"/>
      <c r="M34" s="36"/>
      <c r="N34" s="36"/>
      <c r="O34" s="36"/>
      <c r="P34" s="36"/>
      <c r="Q34" s="6"/>
      <c r="R34" s="17">
        <f>265*E7</f>
        <v>954000</v>
      </c>
      <c r="S34" s="17">
        <f t="shared" si="73"/>
        <v>954000</v>
      </c>
      <c r="T34" s="17">
        <f t="shared" si="74"/>
        <v>954000</v>
      </c>
      <c r="U34" s="18">
        <f t="shared" ref="U34:U35" si="77">R34</f>
        <v>954000</v>
      </c>
      <c r="V34" s="29">
        <f t="shared" ref="V34:V35" si="78">R34</f>
        <v>954000</v>
      </c>
      <c r="W34" s="17">
        <f t="shared" ref="W34:W35" si="79">R34</f>
        <v>954000</v>
      </c>
      <c r="X34" s="32">
        <f>W34*C2</f>
        <v>763200</v>
      </c>
      <c r="Y34" s="32">
        <f t="shared" si="75"/>
        <v>763200</v>
      </c>
      <c r="Z34" s="32">
        <f t="shared" si="76"/>
        <v>763200</v>
      </c>
      <c r="AA34" s="21">
        <f>X34</f>
        <v>763200</v>
      </c>
      <c r="AB34" s="7">
        <f>X34</f>
        <v>763200</v>
      </c>
      <c r="AC34" s="7">
        <f>X34</f>
        <v>763200</v>
      </c>
    </row>
    <row r="35" spans="7:33" ht="15.75" customHeight="1" x14ac:dyDescent="0.25">
      <c r="G35" s="141"/>
      <c r="H35" s="5" t="s">
        <v>10</v>
      </c>
      <c r="J35" s="35"/>
      <c r="K35" s="36"/>
      <c r="L35" s="36"/>
      <c r="M35" s="36"/>
      <c r="N35" s="36"/>
      <c r="O35" s="36"/>
      <c r="P35" s="36"/>
      <c r="Q35" s="6"/>
      <c r="R35" s="23">
        <f>55*E8</f>
        <v>176000</v>
      </c>
      <c r="S35" s="23">
        <f t="shared" si="73"/>
        <v>176000</v>
      </c>
      <c r="T35" s="23">
        <f t="shared" si="74"/>
        <v>176000</v>
      </c>
      <c r="U35" s="24">
        <f t="shared" si="77"/>
        <v>176000</v>
      </c>
      <c r="V35" s="30">
        <f t="shared" si="78"/>
        <v>176000</v>
      </c>
      <c r="W35" s="23">
        <f t="shared" si="79"/>
        <v>176000</v>
      </c>
      <c r="X35" s="23">
        <f>R35</f>
        <v>176000</v>
      </c>
      <c r="Y35" s="23">
        <f>R35</f>
        <v>176000</v>
      </c>
      <c r="Z35" s="23">
        <f>R35</f>
        <v>176000</v>
      </c>
      <c r="AA35" s="24">
        <f>R35</f>
        <v>176000</v>
      </c>
      <c r="AB35" s="37">
        <f>R35</f>
        <v>176000</v>
      </c>
      <c r="AC35" s="37">
        <f>R35</f>
        <v>176000</v>
      </c>
    </row>
    <row r="36" spans="7:33" ht="15.75" customHeight="1" x14ac:dyDescent="0.25">
      <c r="G36" s="140">
        <v>10</v>
      </c>
      <c r="H36" s="5" t="s">
        <v>5</v>
      </c>
      <c r="J36" s="35"/>
      <c r="K36" s="36"/>
      <c r="L36" s="36"/>
      <c r="M36" s="36"/>
      <c r="N36" s="36"/>
      <c r="O36" s="36"/>
      <c r="P36" s="36"/>
      <c r="Q36" s="36"/>
      <c r="R36" s="7"/>
      <c r="S36" s="17">
        <f>740*E6</f>
        <v>2960000</v>
      </c>
      <c r="T36" s="17">
        <f t="shared" ref="T36:T38" si="80">S36</f>
        <v>2960000</v>
      </c>
      <c r="U36" s="18">
        <f t="shared" ref="U36:U38" si="81">S36</f>
        <v>2960000</v>
      </c>
      <c r="V36" s="31">
        <f>U36*C2</f>
        <v>2368000</v>
      </c>
      <c r="W36" s="32">
        <f t="shared" ref="W36:X36" si="82">V36</f>
        <v>2368000</v>
      </c>
      <c r="X36" s="32">
        <f t="shared" si="82"/>
        <v>2368000</v>
      </c>
      <c r="Y36" s="32">
        <f>X36*C2</f>
        <v>1894400</v>
      </c>
      <c r="Z36" s="32">
        <f t="shared" ref="Z36:Z37" si="83">Y36</f>
        <v>1894400</v>
      </c>
      <c r="AA36" s="21">
        <f t="shared" ref="AA36:AA37" si="84">Y36</f>
        <v>1894400</v>
      </c>
    </row>
    <row r="37" spans="7:33" ht="15.75" customHeight="1" x14ac:dyDescent="0.25">
      <c r="G37" s="141"/>
      <c r="H37" s="5" t="s">
        <v>8</v>
      </c>
      <c r="J37" s="35"/>
      <c r="K37" s="36"/>
      <c r="L37" s="36"/>
      <c r="M37" s="36"/>
      <c r="N37" s="36"/>
      <c r="O37" s="36"/>
      <c r="P37" s="36"/>
      <c r="Q37" s="36"/>
      <c r="R37" s="7"/>
      <c r="S37" s="17">
        <f>265*E7</f>
        <v>954000</v>
      </c>
      <c r="T37" s="17">
        <f t="shared" si="80"/>
        <v>954000</v>
      </c>
      <c r="U37" s="18">
        <f t="shared" si="81"/>
        <v>954000</v>
      </c>
      <c r="V37" s="29">
        <f t="shared" ref="V37:V38" si="85">S37</f>
        <v>954000</v>
      </c>
      <c r="W37" s="17">
        <f t="shared" ref="W37:W38" si="86">S37</f>
        <v>954000</v>
      </c>
      <c r="X37" s="17">
        <f t="shared" ref="X37:X38" si="87">S37</f>
        <v>954000</v>
      </c>
      <c r="Y37" s="32">
        <f>X37*C2</f>
        <v>763200</v>
      </c>
      <c r="Z37" s="32">
        <f t="shared" si="83"/>
        <v>763200</v>
      </c>
      <c r="AA37" s="21">
        <f t="shared" si="84"/>
        <v>763200</v>
      </c>
      <c r="AB37" s="7">
        <f>Y37</f>
        <v>763200</v>
      </c>
      <c r="AC37" s="7">
        <f>Y37</f>
        <v>763200</v>
      </c>
      <c r="AD37" s="7">
        <f>Y37</f>
        <v>763200</v>
      </c>
    </row>
    <row r="38" spans="7:33" ht="15.75" customHeight="1" x14ac:dyDescent="0.25">
      <c r="G38" s="141"/>
      <c r="H38" s="5" t="s">
        <v>10</v>
      </c>
      <c r="J38" s="35"/>
      <c r="K38" s="36"/>
      <c r="L38" s="36"/>
      <c r="M38" s="36"/>
      <c r="N38" s="36"/>
      <c r="O38" s="36"/>
      <c r="P38" s="36"/>
      <c r="Q38" s="36"/>
      <c r="R38" s="7"/>
      <c r="S38" s="23">
        <f>55*E8</f>
        <v>176000</v>
      </c>
      <c r="T38" s="23">
        <f t="shared" si="80"/>
        <v>176000</v>
      </c>
      <c r="U38" s="24">
        <f t="shared" si="81"/>
        <v>176000</v>
      </c>
      <c r="V38" s="30">
        <f t="shared" si="85"/>
        <v>176000</v>
      </c>
      <c r="W38" s="23">
        <f t="shared" si="86"/>
        <v>176000</v>
      </c>
      <c r="X38" s="23">
        <f t="shared" si="87"/>
        <v>176000</v>
      </c>
      <c r="Y38" s="23">
        <f>S38</f>
        <v>176000</v>
      </c>
      <c r="Z38" s="23">
        <f>S38</f>
        <v>176000</v>
      </c>
      <c r="AA38" s="24">
        <f>S38</f>
        <v>176000</v>
      </c>
      <c r="AB38" s="37">
        <f>S38</f>
        <v>176000</v>
      </c>
      <c r="AC38" s="37">
        <f>S38</f>
        <v>176000</v>
      </c>
      <c r="AD38" s="37">
        <f t="shared" ref="AD38:AE38" si="88">S38</f>
        <v>176000</v>
      </c>
      <c r="AE38" s="7">
        <f t="shared" si="88"/>
        <v>176000</v>
      </c>
    </row>
    <row r="39" spans="7:33" ht="15.75" customHeight="1" x14ac:dyDescent="0.25">
      <c r="G39" s="140">
        <v>11</v>
      </c>
      <c r="H39" s="5" t="s">
        <v>5</v>
      </c>
      <c r="J39" s="35"/>
      <c r="K39" s="36"/>
      <c r="L39" s="36"/>
      <c r="M39" s="36"/>
      <c r="N39" s="36"/>
      <c r="O39" s="36"/>
      <c r="P39" s="36"/>
      <c r="Q39" s="36"/>
      <c r="R39" s="7"/>
      <c r="S39" s="7"/>
      <c r="T39" s="17">
        <f>740*E6</f>
        <v>2960000</v>
      </c>
      <c r="U39" s="18">
        <f t="shared" ref="U39:U41" si="89">T39</f>
        <v>2960000</v>
      </c>
      <c r="V39" s="29">
        <f t="shared" ref="V39:V41" si="90">T39</f>
        <v>2960000</v>
      </c>
      <c r="W39" s="32">
        <f>V39*C2</f>
        <v>2368000</v>
      </c>
      <c r="X39" s="32">
        <f>W39</f>
        <v>2368000</v>
      </c>
      <c r="Y39" s="32">
        <f>W39</f>
        <v>2368000</v>
      </c>
      <c r="Z39" s="32">
        <f>Y39*C2</f>
        <v>1894400</v>
      </c>
      <c r="AA39" s="21">
        <f t="shared" ref="AA39:AA40" si="91">Z39</f>
        <v>1894400</v>
      </c>
      <c r="AB39" s="7">
        <f t="shared" ref="AB39:AB40" si="92">Z39</f>
        <v>1894400</v>
      </c>
    </row>
    <row r="40" spans="7:33" ht="15.75" customHeight="1" x14ac:dyDescent="0.25">
      <c r="G40" s="141"/>
      <c r="H40" s="5" t="s">
        <v>8</v>
      </c>
      <c r="J40" s="35"/>
      <c r="K40" s="36"/>
      <c r="L40" s="36"/>
      <c r="M40" s="36"/>
      <c r="N40" s="36"/>
      <c r="O40" s="36"/>
      <c r="P40" s="36"/>
      <c r="Q40" s="36"/>
      <c r="R40" s="7"/>
      <c r="S40" s="7"/>
      <c r="T40" s="17">
        <f>265*E7</f>
        <v>954000</v>
      </c>
      <c r="U40" s="18">
        <f t="shared" si="89"/>
        <v>954000</v>
      </c>
      <c r="V40" s="29">
        <f t="shared" si="90"/>
        <v>954000</v>
      </c>
      <c r="W40" s="17">
        <f t="shared" ref="W40:W41" si="93">T40</f>
        <v>954000</v>
      </c>
      <c r="X40" s="17">
        <f t="shared" ref="X40:X41" si="94">T40</f>
        <v>954000</v>
      </c>
      <c r="Y40" s="17">
        <f t="shared" ref="Y40:Y41" si="95">T40</f>
        <v>954000</v>
      </c>
      <c r="Z40" s="32">
        <f>Y40*C2</f>
        <v>763200</v>
      </c>
      <c r="AA40" s="21">
        <f t="shared" si="91"/>
        <v>763200</v>
      </c>
      <c r="AB40" s="7">
        <f t="shared" si="92"/>
        <v>763200</v>
      </c>
      <c r="AC40" s="7">
        <f>Z40</f>
        <v>763200</v>
      </c>
      <c r="AD40" s="7">
        <f>Z40</f>
        <v>763200</v>
      </c>
      <c r="AE40" s="7">
        <f>Z40</f>
        <v>763200</v>
      </c>
    </row>
    <row r="41" spans="7:33" ht="15.75" customHeight="1" x14ac:dyDescent="0.25">
      <c r="G41" s="141"/>
      <c r="H41" s="5" t="s">
        <v>10</v>
      </c>
      <c r="J41" s="35"/>
      <c r="K41" s="36"/>
      <c r="L41" s="36"/>
      <c r="M41" s="36"/>
      <c r="N41" s="36"/>
      <c r="O41" s="36"/>
      <c r="P41" s="36"/>
      <c r="Q41" s="36"/>
      <c r="R41" s="7"/>
      <c r="S41" s="7"/>
      <c r="T41" s="23">
        <f>55*E8</f>
        <v>176000</v>
      </c>
      <c r="U41" s="24">
        <f t="shared" si="89"/>
        <v>176000</v>
      </c>
      <c r="V41" s="30">
        <f t="shared" si="90"/>
        <v>176000</v>
      </c>
      <c r="W41" s="23">
        <f t="shared" si="93"/>
        <v>176000</v>
      </c>
      <c r="X41" s="23">
        <f t="shared" si="94"/>
        <v>176000</v>
      </c>
      <c r="Y41" s="23">
        <f t="shared" si="95"/>
        <v>176000</v>
      </c>
      <c r="Z41" s="23">
        <f>T41</f>
        <v>176000</v>
      </c>
      <c r="AA41" s="24">
        <f>T41</f>
        <v>176000</v>
      </c>
      <c r="AB41" s="37">
        <f>T41</f>
        <v>176000</v>
      </c>
      <c r="AC41" s="37">
        <f>T41</f>
        <v>176000</v>
      </c>
      <c r="AD41" s="37">
        <f>T41</f>
        <v>176000</v>
      </c>
      <c r="AE41" s="37">
        <f>T41</f>
        <v>176000</v>
      </c>
    </row>
    <row r="42" spans="7:33" ht="15.75" customHeight="1" x14ac:dyDescent="0.25">
      <c r="G42" s="140">
        <v>12</v>
      </c>
      <c r="H42" s="5" t="s">
        <v>5</v>
      </c>
      <c r="J42" s="35"/>
      <c r="K42" s="36"/>
      <c r="L42" s="36"/>
      <c r="M42" s="36"/>
      <c r="N42" s="36"/>
      <c r="O42" s="36"/>
      <c r="P42" s="36"/>
      <c r="Q42" s="36"/>
      <c r="R42" s="7"/>
      <c r="S42" s="7"/>
      <c r="T42" s="7"/>
      <c r="U42" s="18">
        <f>740*E6</f>
        <v>2960000</v>
      </c>
      <c r="V42" s="29">
        <f t="shared" ref="V42:V44" si="96">U42</f>
        <v>2960000</v>
      </c>
      <c r="W42" s="17">
        <f t="shared" ref="W42:W44" si="97">U42</f>
        <v>2960000</v>
      </c>
      <c r="X42" s="32">
        <f>W42*C2</f>
        <v>2368000</v>
      </c>
      <c r="Y42" s="32">
        <f>X42</f>
        <v>2368000</v>
      </c>
      <c r="Z42" s="32">
        <f>X42</f>
        <v>2368000</v>
      </c>
      <c r="AA42" s="21">
        <f>Z42*C2</f>
        <v>1894400</v>
      </c>
      <c r="AB42" s="7">
        <f t="shared" ref="AB42:AB43" si="98">AA42</f>
        <v>1894400</v>
      </c>
      <c r="AC42" s="7">
        <f t="shared" ref="AC42:AC43" si="99">AA42</f>
        <v>1894400</v>
      </c>
    </row>
    <row r="43" spans="7:33" ht="15.75" customHeight="1" x14ac:dyDescent="0.25">
      <c r="G43" s="141"/>
      <c r="H43" s="5" t="s">
        <v>8</v>
      </c>
      <c r="J43" s="35"/>
      <c r="K43" s="36"/>
      <c r="L43" s="36"/>
      <c r="M43" s="36"/>
      <c r="N43" s="36"/>
      <c r="O43" s="36"/>
      <c r="P43" s="36"/>
      <c r="Q43" s="36"/>
      <c r="R43" s="7"/>
      <c r="S43" s="7"/>
      <c r="T43" s="7"/>
      <c r="U43" s="18">
        <f>265*E7</f>
        <v>954000</v>
      </c>
      <c r="V43" s="29">
        <f t="shared" si="96"/>
        <v>954000</v>
      </c>
      <c r="W43" s="17">
        <f t="shared" si="97"/>
        <v>954000</v>
      </c>
      <c r="X43" s="17">
        <f t="shared" ref="X43:X44" si="100">U43</f>
        <v>954000</v>
      </c>
      <c r="Y43" s="17">
        <f t="shared" ref="Y43:Y44" si="101">U43</f>
        <v>954000</v>
      </c>
      <c r="Z43" s="17">
        <f t="shared" ref="Z43:Z44" si="102">U43</f>
        <v>954000</v>
      </c>
      <c r="AA43" s="21">
        <f>Z43*C2</f>
        <v>763200</v>
      </c>
      <c r="AB43" s="7">
        <f t="shared" si="98"/>
        <v>763200</v>
      </c>
      <c r="AC43" s="7">
        <f t="shared" si="99"/>
        <v>763200</v>
      </c>
      <c r="AD43" s="7">
        <f>AA43</f>
        <v>763200</v>
      </c>
      <c r="AE43" s="7">
        <f>AA43</f>
        <v>763200</v>
      </c>
      <c r="AF43" s="7">
        <f>AA43</f>
        <v>763200</v>
      </c>
    </row>
    <row r="44" spans="7:33" ht="15.75" customHeight="1" x14ac:dyDescent="0.25">
      <c r="G44" s="141"/>
      <c r="H44" s="5" t="s">
        <v>10</v>
      </c>
      <c r="J44" s="35"/>
      <c r="K44" s="36"/>
      <c r="L44" s="36"/>
      <c r="M44" s="36"/>
      <c r="N44" s="36"/>
      <c r="O44" s="36"/>
      <c r="P44" s="36"/>
      <c r="Q44" s="36"/>
      <c r="R44" s="7"/>
      <c r="S44" s="7"/>
      <c r="T44" s="7"/>
      <c r="U44" s="24">
        <f>55*E8</f>
        <v>176000</v>
      </c>
      <c r="V44" s="30">
        <f t="shared" si="96"/>
        <v>176000</v>
      </c>
      <c r="W44" s="23">
        <f t="shared" si="97"/>
        <v>176000</v>
      </c>
      <c r="X44" s="23">
        <f t="shared" si="100"/>
        <v>176000</v>
      </c>
      <c r="Y44" s="23">
        <f t="shared" si="101"/>
        <v>176000</v>
      </c>
      <c r="Z44" s="23">
        <f t="shared" si="102"/>
        <v>176000</v>
      </c>
      <c r="AA44" s="24">
        <f>U44</f>
        <v>176000</v>
      </c>
      <c r="AB44" s="37">
        <f>U44</f>
        <v>176000</v>
      </c>
      <c r="AC44" s="37">
        <f>U44</f>
        <v>176000</v>
      </c>
      <c r="AD44" s="37">
        <f>U44</f>
        <v>176000</v>
      </c>
      <c r="AE44" s="37">
        <f>U44</f>
        <v>176000</v>
      </c>
      <c r="AF44" s="37">
        <f>U44</f>
        <v>176000</v>
      </c>
    </row>
    <row r="45" spans="7:33" ht="15.75" customHeight="1" x14ac:dyDescent="0.25">
      <c r="G45" s="140">
        <v>13</v>
      </c>
      <c r="H45" s="5" t="s">
        <v>5</v>
      </c>
      <c r="J45" s="35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40"/>
      <c r="V45" s="19">
        <f>740*E6*1.1</f>
        <v>3256000.0000000005</v>
      </c>
      <c r="W45" s="20">
        <f t="shared" ref="W45:W47" si="103">V45</f>
        <v>3256000.0000000005</v>
      </c>
      <c r="X45" s="20">
        <f t="shared" ref="X45:X47" si="104">V45</f>
        <v>3256000.0000000005</v>
      </c>
      <c r="Y45" s="41">
        <f>X45*C2</f>
        <v>2604800.0000000005</v>
      </c>
      <c r="Z45" s="41">
        <f>Y45</f>
        <v>2604800.0000000005</v>
      </c>
      <c r="AA45" s="42">
        <f>Y45</f>
        <v>2604800.0000000005</v>
      </c>
    </row>
    <row r="46" spans="7:33" ht="15.75" customHeight="1" x14ac:dyDescent="0.25">
      <c r="G46" s="141"/>
      <c r="H46" s="5" t="s">
        <v>8</v>
      </c>
      <c r="J46" s="35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40"/>
      <c r="V46" s="19">
        <f>265*E7*1.1</f>
        <v>1049400</v>
      </c>
      <c r="W46" s="20">
        <f t="shared" si="103"/>
        <v>1049400</v>
      </c>
      <c r="X46" s="20">
        <f t="shared" si="104"/>
        <v>1049400</v>
      </c>
      <c r="Y46" s="20">
        <f t="shared" ref="Y46:Y47" si="105">V46</f>
        <v>1049400</v>
      </c>
      <c r="Z46" s="20">
        <f t="shared" ref="Z46:Z47" si="106">V46</f>
        <v>1049400</v>
      </c>
      <c r="AA46" s="43">
        <f t="shared" ref="AA46:AA47" si="107">V46</f>
        <v>1049400</v>
      </c>
    </row>
    <row r="47" spans="7:33" ht="15.75" customHeight="1" x14ac:dyDescent="0.25">
      <c r="G47" s="141"/>
      <c r="H47" s="5" t="s">
        <v>10</v>
      </c>
      <c r="J47" s="35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40"/>
      <c r="V47" s="25">
        <f>55*E8*1.1</f>
        <v>193600.00000000003</v>
      </c>
      <c r="W47" s="26">
        <f t="shared" si="103"/>
        <v>193600.00000000003</v>
      </c>
      <c r="X47" s="26">
        <f t="shared" si="104"/>
        <v>193600.00000000003</v>
      </c>
      <c r="Y47" s="26">
        <f t="shared" si="105"/>
        <v>193600.00000000003</v>
      </c>
      <c r="Z47" s="26">
        <f t="shared" si="106"/>
        <v>193600.00000000003</v>
      </c>
      <c r="AA47" s="44">
        <f t="shared" si="107"/>
        <v>193600.00000000003</v>
      </c>
      <c r="AB47" s="37">
        <f>V47</f>
        <v>193600.00000000003</v>
      </c>
      <c r="AC47" s="37">
        <f>V47</f>
        <v>193600.00000000003</v>
      </c>
      <c r="AD47" s="37">
        <f>V47</f>
        <v>193600.00000000003</v>
      </c>
      <c r="AE47" s="37">
        <f>V47</f>
        <v>193600.00000000003</v>
      </c>
      <c r="AF47" s="37">
        <f>V47</f>
        <v>193600.00000000003</v>
      </c>
      <c r="AG47" s="37">
        <f>V47</f>
        <v>193600.00000000003</v>
      </c>
    </row>
    <row r="48" spans="7:33" ht="15.75" customHeight="1" x14ac:dyDescent="0.25">
      <c r="G48" s="140">
        <v>14</v>
      </c>
      <c r="H48" s="5" t="s">
        <v>5</v>
      </c>
      <c r="J48" s="35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40"/>
      <c r="V48" s="35"/>
      <c r="W48" s="20">
        <f>740*E6*1.1</f>
        <v>3256000.0000000005</v>
      </c>
      <c r="X48" s="20">
        <f t="shared" ref="X48:X50" si="108">W48</f>
        <v>3256000.0000000005</v>
      </c>
      <c r="Y48" s="20">
        <f t="shared" ref="Y48:Y50" si="109">W48</f>
        <v>3256000.0000000005</v>
      </c>
      <c r="Z48" s="41">
        <f>Y48*C2</f>
        <v>2604800.0000000005</v>
      </c>
      <c r="AA48" s="42">
        <f>Z48</f>
        <v>2604800.0000000005</v>
      </c>
      <c r="AB48" s="8">
        <f>Z48</f>
        <v>2604800.0000000005</v>
      </c>
    </row>
    <row r="49" spans="6:38" ht="15.75" customHeight="1" x14ac:dyDescent="0.25">
      <c r="G49" s="141"/>
      <c r="H49" s="5" t="s">
        <v>8</v>
      </c>
      <c r="J49" s="35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40"/>
      <c r="V49" s="35"/>
      <c r="W49" s="20">
        <f>265*E7*1.1</f>
        <v>1049400</v>
      </c>
      <c r="X49" s="20">
        <f t="shared" si="108"/>
        <v>1049400</v>
      </c>
      <c r="Y49" s="20">
        <f t="shared" si="109"/>
        <v>1049400</v>
      </c>
      <c r="Z49" s="20">
        <f t="shared" ref="Z49:Z50" si="110">W49</f>
        <v>1049400</v>
      </c>
      <c r="AA49" s="43">
        <f t="shared" ref="AA49:AA50" si="111">W49</f>
        <v>1049400</v>
      </c>
      <c r="AB49" s="6">
        <f t="shared" ref="AB49:AB50" si="112">W49</f>
        <v>1049400</v>
      </c>
    </row>
    <row r="50" spans="6:38" ht="15.75" customHeight="1" x14ac:dyDescent="0.25">
      <c r="G50" s="141"/>
      <c r="H50" s="5" t="s">
        <v>10</v>
      </c>
      <c r="J50" s="35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40"/>
      <c r="V50" s="35"/>
      <c r="W50" s="26">
        <f>55*E8*1.1</f>
        <v>193600.00000000003</v>
      </c>
      <c r="X50" s="26">
        <f t="shared" si="108"/>
        <v>193600.00000000003</v>
      </c>
      <c r="Y50" s="26">
        <f t="shared" si="109"/>
        <v>193600.00000000003</v>
      </c>
      <c r="Z50" s="26">
        <f t="shared" si="110"/>
        <v>193600.00000000003</v>
      </c>
      <c r="AA50" s="44">
        <f t="shared" si="111"/>
        <v>193600.00000000003</v>
      </c>
      <c r="AB50" s="37">
        <f t="shared" si="112"/>
        <v>193600.00000000003</v>
      </c>
      <c r="AC50" s="37">
        <f>W50</f>
        <v>193600.00000000003</v>
      </c>
      <c r="AD50" s="37">
        <f>W50</f>
        <v>193600.00000000003</v>
      </c>
      <c r="AE50" s="37">
        <f>W50</f>
        <v>193600.00000000003</v>
      </c>
      <c r="AF50" s="37">
        <f>W50</f>
        <v>193600.00000000003</v>
      </c>
      <c r="AG50" s="37">
        <f>W50</f>
        <v>193600.00000000003</v>
      </c>
      <c r="AH50" s="37">
        <f>W50</f>
        <v>193600.00000000003</v>
      </c>
    </row>
    <row r="51" spans="6:38" ht="15.75" customHeight="1" x14ac:dyDescent="0.25">
      <c r="G51" s="140">
        <v>15</v>
      </c>
      <c r="H51" s="5" t="s">
        <v>5</v>
      </c>
      <c r="J51" s="35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40"/>
      <c r="V51" s="35"/>
      <c r="W51" s="36"/>
      <c r="X51" s="20">
        <f>740*E6*1.1</f>
        <v>3256000.0000000005</v>
      </c>
      <c r="Y51" s="20">
        <f t="shared" ref="Y51:Y53" si="113">X51</f>
        <v>3256000.0000000005</v>
      </c>
      <c r="Z51" s="20">
        <f t="shared" ref="Z51:Z53" si="114">X51</f>
        <v>3256000.0000000005</v>
      </c>
      <c r="AA51" s="42">
        <f>Z51*C2</f>
        <v>2604800.0000000005</v>
      </c>
      <c r="AB51" s="8">
        <f>AA51</f>
        <v>2604800.0000000005</v>
      </c>
      <c r="AC51" s="8">
        <f>AA51</f>
        <v>2604800.0000000005</v>
      </c>
    </row>
    <row r="52" spans="6:38" ht="15.75" customHeight="1" x14ac:dyDescent="0.25">
      <c r="G52" s="141"/>
      <c r="H52" s="5" t="s">
        <v>8</v>
      </c>
      <c r="J52" s="35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40"/>
      <c r="V52" s="35"/>
      <c r="W52" s="36"/>
      <c r="X52" s="20">
        <f>265*E7*1.1</f>
        <v>1049400</v>
      </c>
      <c r="Y52" s="20">
        <f t="shared" si="113"/>
        <v>1049400</v>
      </c>
      <c r="Z52" s="20">
        <f t="shared" si="114"/>
        <v>1049400</v>
      </c>
      <c r="AA52" s="43">
        <f t="shared" ref="AA52:AA53" si="115">X52</f>
        <v>1049400</v>
      </c>
      <c r="AB52" s="6">
        <f t="shared" ref="AB52:AB53" si="116">X52</f>
        <v>1049400</v>
      </c>
      <c r="AC52" s="6">
        <f t="shared" ref="AC52:AC53" si="117">X52</f>
        <v>1049400</v>
      </c>
    </row>
    <row r="53" spans="6:38" ht="15.75" customHeight="1" x14ac:dyDescent="0.25">
      <c r="G53" s="141"/>
      <c r="H53" s="5" t="s">
        <v>10</v>
      </c>
      <c r="J53" s="35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40"/>
      <c r="V53" s="35"/>
      <c r="W53" s="36"/>
      <c r="X53" s="26">
        <f>55*E8*1.1</f>
        <v>193600.00000000003</v>
      </c>
      <c r="Y53" s="26">
        <f t="shared" si="113"/>
        <v>193600.00000000003</v>
      </c>
      <c r="Z53" s="26">
        <f t="shared" si="114"/>
        <v>193600.00000000003</v>
      </c>
      <c r="AA53" s="44">
        <f t="shared" si="115"/>
        <v>193600.00000000003</v>
      </c>
      <c r="AB53" s="37">
        <f t="shared" si="116"/>
        <v>193600.00000000003</v>
      </c>
      <c r="AC53" s="37">
        <f t="shared" si="117"/>
        <v>193600.00000000003</v>
      </c>
      <c r="AD53" s="37">
        <f>X53</f>
        <v>193600.00000000003</v>
      </c>
      <c r="AE53" s="37">
        <f>X53</f>
        <v>193600.00000000003</v>
      </c>
      <c r="AF53" s="37">
        <f>X53</f>
        <v>193600.00000000003</v>
      </c>
      <c r="AG53" s="37">
        <f>X53</f>
        <v>193600.00000000003</v>
      </c>
      <c r="AH53" s="37">
        <f>X53</f>
        <v>193600.00000000003</v>
      </c>
      <c r="AI53" s="37">
        <f>X53</f>
        <v>193600.00000000003</v>
      </c>
    </row>
    <row r="54" spans="6:38" ht="15.75" customHeight="1" x14ac:dyDescent="0.25">
      <c r="G54" s="140">
        <v>16</v>
      </c>
      <c r="H54" s="5" t="s">
        <v>5</v>
      </c>
      <c r="J54" s="35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40"/>
      <c r="V54" s="35"/>
      <c r="W54" s="36"/>
      <c r="X54" s="36"/>
      <c r="Y54" s="20">
        <f>740*E6*1.1</f>
        <v>3256000.0000000005</v>
      </c>
      <c r="Z54" s="20">
        <f t="shared" ref="Z54:Z56" si="118">Y54</f>
        <v>3256000.0000000005</v>
      </c>
      <c r="AA54" s="43">
        <f t="shared" ref="AA54:AA56" si="119">Y54</f>
        <v>3256000.0000000005</v>
      </c>
    </row>
    <row r="55" spans="6:38" ht="15.75" customHeight="1" x14ac:dyDescent="0.25">
      <c r="G55" s="141"/>
      <c r="H55" s="5" t="s">
        <v>8</v>
      </c>
      <c r="J55" s="35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40"/>
      <c r="V55" s="35"/>
      <c r="W55" s="36"/>
      <c r="X55" s="36"/>
      <c r="Y55" s="20">
        <f>265*E7*1.1</f>
        <v>1049400</v>
      </c>
      <c r="Z55" s="20">
        <f t="shared" si="118"/>
        <v>1049400</v>
      </c>
      <c r="AA55" s="43">
        <f t="shared" si="119"/>
        <v>1049400</v>
      </c>
      <c r="AB55" s="6">
        <f t="shared" ref="AB55:AB56" si="120">Y55</f>
        <v>1049400</v>
      </c>
      <c r="AC55" s="6">
        <f t="shared" ref="AC55:AC56" si="121">Y55</f>
        <v>1049400</v>
      </c>
      <c r="AD55" s="6">
        <f t="shared" ref="AD55:AD56" si="122">Y55</f>
        <v>1049400</v>
      </c>
    </row>
    <row r="56" spans="6:38" ht="15.75" customHeight="1" x14ac:dyDescent="0.25">
      <c r="G56" s="141"/>
      <c r="H56" s="5" t="s">
        <v>10</v>
      </c>
      <c r="J56" s="35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40"/>
      <c r="V56" s="35"/>
      <c r="W56" s="36"/>
      <c r="X56" s="36"/>
      <c r="Y56" s="26">
        <f>55*E8*1.1</f>
        <v>193600.00000000003</v>
      </c>
      <c r="Z56" s="26">
        <f t="shared" si="118"/>
        <v>193600.00000000003</v>
      </c>
      <c r="AA56" s="44">
        <f t="shared" si="119"/>
        <v>193600.00000000003</v>
      </c>
      <c r="AB56" s="37">
        <f t="shared" si="120"/>
        <v>193600.00000000003</v>
      </c>
      <c r="AC56" s="37">
        <f t="shared" si="121"/>
        <v>193600.00000000003</v>
      </c>
      <c r="AD56" s="37">
        <f t="shared" si="122"/>
        <v>193600.00000000003</v>
      </c>
      <c r="AE56" s="37">
        <f>Y56</f>
        <v>193600.00000000003</v>
      </c>
      <c r="AF56" s="37">
        <f>Y56</f>
        <v>193600.00000000003</v>
      </c>
      <c r="AG56" s="37">
        <f>Y56</f>
        <v>193600.00000000003</v>
      </c>
      <c r="AH56" s="37">
        <f>Y56</f>
        <v>193600.00000000003</v>
      </c>
      <c r="AI56" s="37">
        <f>Y56</f>
        <v>193600.00000000003</v>
      </c>
      <c r="AJ56" s="37">
        <f>Y56</f>
        <v>193600.00000000003</v>
      </c>
    </row>
    <row r="57" spans="6:38" ht="15.75" customHeight="1" x14ac:dyDescent="0.25">
      <c r="G57" s="140">
        <v>17</v>
      </c>
      <c r="H57" s="5" t="s">
        <v>5</v>
      </c>
      <c r="J57" s="35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40"/>
      <c r="V57" s="35"/>
      <c r="W57" s="36"/>
      <c r="X57" s="36"/>
      <c r="Y57" s="36"/>
      <c r="Z57" s="20">
        <f>740*E6*1.1</f>
        <v>3256000.0000000005</v>
      </c>
      <c r="AA57" s="43">
        <f t="shared" ref="AA57:AA59" si="123">Z57</f>
        <v>3256000.0000000005</v>
      </c>
      <c r="AB57" s="6">
        <f>Z57</f>
        <v>3256000.0000000005</v>
      </c>
    </row>
    <row r="58" spans="6:38" ht="15.75" customHeight="1" x14ac:dyDescent="0.25">
      <c r="G58" s="141"/>
      <c r="H58" s="5" t="s">
        <v>8</v>
      </c>
      <c r="J58" s="35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40"/>
      <c r="V58" s="35"/>
      <c r="W58" s="36"/>
      <c r="X58" s="36"/>
      <c r="Y58" s="36"/>
      <c r="Z58" s="20">
        <f>265*E7*1.1</f>
        <v>1049400</v>
      </c>
      <c r="AA58" s="43">
        <f t="shared" si="123"/>
        <v>1049400</v>
      </c>
      <c r="AB58" s="6">
        <f>AA58</f>
        <v>1049400</v>
      </c>
      <c r="AC58" s="6">
        <f t="shared" ref="AC58:AC59" si="124">Z58</f>
        <v>1049400</v>
      </c>
      <c r="AD58" s="6">
        <f t="shared" ref="AD58:AD59" si="125">Z58</f>
        <v>1049400</v>
      </c>
      <c r="AE58" s="6">
        <f t="shared" ref="AE58:AE59" si="126">Z58</f>
        <v>1049400</v>
      </c>
    </row>
    <row r="59" spans="6:38" ht="15.75" customHeight="1" x14ac:dyDescent="0.25">
      <c r="G59" s="141"/>
      <c r="H59" s="5" t="s">
        <v>10</v>
      </c>
      <c r="J59" s="35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40"/>
      <c r="V59" s="35"/>
      <c r="W59" s="36"/>
      <c r="X59" s="36"/>
      <c r="Y59" s="36"/>
      <c r="Z59" s="26">
        <f>55*E8*1.1</f>
        <v>193600.00000000003</v>
      </c>
      <c r="AA59" s="44">
        <f t="shared" si="123"/>
        <v>193600.00000000003</v>
      </c>
      <c r="AB59" s="37">
        <f>Z59</f>
        <v>193600.00000000003</v>
      </c>
      <c r="AC59" s="37">
        <f t="shared" si="124"/>
        <v>193600.00000000003</v>
      </c>
      <c r="AD59" s="37">
        <f t="shared" si="125"/>
        <v>193600.00000000003</v>
      </c>
      <c r="AE59" s="37">
        <f t="shared" si="126"/>
        <v>193600.00000000003</v>
      </c>
      <c r="AF59" s="37">
        <f>Z59</f>
        <v>193600.00000000003</v>
      </c>
      <c r="AG59" s="37">
        <f>Z59</f>
        <v>193600.00000000003</v>
      </c>
      <c r="AH59" s="37">
        <f>Z59</f>
        <v>193600.00000000003</v>
      </c>
      <c r="AI59" s="37">
        <f>Z59</f>
        <v>193600.00000000003</v>
      </c>
      <c r="AJ59" s="37">
        <f>Z59</f>
        <v>193600.00000000003</v>
      </c>
      <c r="AK59" s="37">
        <f>Z59</f>
        <v>193600.00000000003</v>
      </c>
    </row>
    <row r="60" spans="6:38" ht="15.75" customHeight="1" x14ac:dyDescent="0.25">
      <c r="G60" s="140">
        <v>18</v>
      </c>
      <c r="H60" s="5" t="s">
        <v>5</v>
      </c>
      <c r="J60" s="35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40"/>
      <c r="V60" s="35"/>
      <c r="W60" s="36"/>
      <c r="X60" s="36"/>
      <c r="Y60" s="36"/>
      <c r="Z60" s="36"/>
      <c r="AA60" s="43">
        <f>740*E6*1.1</f>
        <v>3256000.0000000005</v>
      </c>
      <c r="AB60" s="6">
        <f t="shared" ref="AB60:AB62" si="127">AA60</f>
        <v>3256000.0000000005</v>
      </c>
      <c r="AC60" s="6">
        <f t="shared" ref="AC60:AC62" si="128">AA60</f>
        <v>3256000.0000000005</v>
      </c>
    </row>
    <row r="61" spans="6:38" ht="15.75" customHeight="1" x14ac:dyDescent="0.25">
      <c r="G61" s="141"/>
      <c r="H61" s="5" t="s">
        <v>8</v>
      </c>
      <c r="J61" s="35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40"/>
      <c r="V61" s="35"/>
      <c r="W61" s="36"/>
      <c r="X61" s="36"/>
      <c r="Y61" s="36"/>
      <c r="Z61" s="36"/>
      <c r="AA61" s="43">
        <f>265*E7*1.1</f>
        <v>1049400</v>
      </c>
      <c r="AB61" s="6">
        <f t="shared" si="127"/>
        <v>1049400</v>
      </c>
      <c r="AC61" s="6">
        <f t="shared" si="128"/>
        <v>1049400</v>
      </c>
      <c r="AD61" s="6">
        <f t="shared" ref="AD61:AD62" si="129">AA61</f>
        <v>1049400</v>
      </c>
      <c r="AE61" s="6">
        <f t="shared" ref="AE61:AE62" si="130">AA61</f>
        <v>1049400</v>
      </c>
      <c r="AF61" s="6">
        <f t="shared" ref="AF61:AF62" si="131">AA61</f>
        <v>1049400</v>
      </c>
    </row>
    <row r="62" spans="6:38" ht="15.75" customHeight="1" x14ac:dyDescent="0.25">
      <c r="G62" s="141"/>
      <c r="H62" s="5" t="s">
        <v>10</v>
      </c>
      <c r="J62" s="45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7"/>
      <c r="V62" s="45"/>
      <c r="W62" s="46"/>
      <c r="X62" s="46"/>
      <c r="Y62" s="46"/>
      <c r="Z62" s="46"/>
      <c r="AA62" s="48">
        <f>55*E8*1.1</f>
        <v>193600.00000000003</v>
      </c>
      <c r="AB62" s="6">
        <f t="shared" si="127"/>
        <v>193600.00000000003</v>
      </c>
      <c r="AC62" s="6">
        <f t="shared" si="128"/>
        <v>193600.00000000003</v>
      </c>
      <c r="AD62" s="6">
        <f t="shared" si="129"/>
        <v>193600.00000000003</v>
      </c>
      <c r="AE62" s="6">
        <f t="shared" si="130"/>
        <v>193600.00000000003</v>
      </c>
      <c r="AF62" s="6">
        <f t="shared" si="131"/>
        <v>193600.00000000003</v>
      </c>
      <c r="AG62" s="6">
        <f>AA62</f>
        <v>193600.00000000003</v>
      </c>
      <c r="AH62" s="6">
        <f>AA62</f>
        <v>193600.00000000003</v>
      </c>
      <c r="AI62" s="6">
        <f>AA62</f>
        <v>193600.00000000003</v>
      </c>
      <c r="AJ62" s="6">
        <f>AA62</f>
        <v>193600.00000000003</v>
      </c>
      <c r="AK62" s="6">
        <f>AA62</f>
        <v>193600.00000000003</v>
      </c>
      <c r="AL62" s="6">
        <f>AA62</f>
        <v>193600.00000000003</v>
      </c>
    </row>
    <row r="63" spans="6:38" ht="15.75" customHeight="1" x14ac:dyDescent="0.25"/>
    <row r="64" spans="6:38" ht="15.75" customHeight="1" x14ac:dyDescent="0.25">
      <c r="F64" s="9" t="s">
        <v>13</v>
      </c>
      <c r="J64" s="49">
        <f t="shared" ref="J64:AA64" si="132">SUM(J9:J62)</f>
        <v>386000</v>
      </c>
      <c r="K64" s="49">
        <f t="shared" si="132"/>
        <v>1158000</v>
      </c>
      <c r="L64" s="49">
        <f t="shared" si="132"/>
        <v>2702000</v>
      </c>
      <c r="M64" s="49">
        <f t="shared" si="132"/>
        <v>5734000</v>
      </c>
      <c r="N64" s="49">
        <f t="shared" si="132"/>
        <v>9327600</v>
      </c>
      <c r="O64" s="49">
        <f t="shared" si="132"/>
        <v>13179760</v>
      </c>
      <c r="P64" s="49">
        <f t="shared" si="132"/>
        <v>16758960</v>
      </c>
      <c r="Q64" s="49">
        <f t="shared" si="132"/>
        <v>20185760</v>
      </c>
      <c r="R64" s="49">
        <f t="shared" si="132"/>
        <v>23433200</v>
      </c>
      <c r="S64" s="49">
        <f t="shared" si="132"/>
        <v>26392960</v>
      </c>
      <c r="T64" s="49">
        <f t="shared" si="132"/>
        <v>29216400</v>
      </c>
      <c r="U64" s="49">
        <f t="shared" si="132"/>
        <v>31907872</v>
      </c>
      <c r="V64" s="49">
        <f t="shared" si="132"/>
        <v>34802120</v>
      </c>
      <c r="W64" s="49">
        <f t="shared" si="132"/>
        <v>37623472</v>
      </c>
      <c r="X64" s="49">
        <f t="shared" si="132"/>
        <v>40302513.600000001</v>
      </c>
      <c r="Y64" s="49">
        <f t="shared" si="132"/>
        <v>42713920</v>
      </c>
      <c r="Z64" s="49">
        <f t="shared" si="132"/>
        <v>45028353.600000001</v>
      </c>
      <c r="AA64" s="49">
        <f t="shared" si="132"/>
        <v>47555267.200000003</v>
      </c>
    </row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9">
    <mergeCell ref="G8:H8"/>
    <mergeCell ref="G9:G11"/>
    <mergeCell ref="G12:G14"/>
    <mergeCell ref="G15:G17"/>
    <mergeCell ref="G18:G20"/>
    <mergeCell ref="G21:G23"/>
    <mergeCell ref="G24:G26"/>
    <mergeCell ref="G48:G50"/>
    <mergeCell ref="G51:G53"/>
    <mergeCell ref="G54:G56"/>
    <mergeCell ref="G57:G59"/>
    <mergeCell ref="G60:G62"/>
    <mergeCell ref="G27:G29"/>
    <mergeCell ref="G30:G32"/>
    <mergeCell ref="G33:G35"/>
    <mergeCell ref="G36:G38"/>
    <mergeCell ref="G39:G41"/>
    <mergeCell ref="G42:G44"/>
    <mergeCell ref="G45:G47"/>
  </mergeCells>
  <pageMargins left="0.7" right="0.7" top="0.75" bottom="0.75" header="0" footer="0"/>
  <pageSetup paperSize="9" scale="31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CB1098"/>
  <sheetViews>
    <sheetView workbookViewId="0">
      <pane xSplit="9" ySplit="8" topLeftCell="J9" activePane="bottomRight" state="frozen"/>
      <selection pane="topRight" activeCell="J1" sqref="J1"/>
      <selection pane="bottomLeft" activeCell="A9" sqref="A9"/>
      <selection pane="bottomRight" activeCell="J9" sqref="J9"/>
    </sheetView>
  </sheetViews>
  <sheetFormatPr defaultColWidth="12.6640625" defaultRowHeight="15" customHeight="1" outlineLevelRow="1" outlineLevelCol="1" x14ac:dyDescent="0.25"/>
  <cols>
    <col min="1" max="1" width="4.6640625" customWidth="1"/>
    <col min="2" max="2" width="9.6640625" customWidth="1"/>
    <col min="3" max="3" width="8" customWidth="1"/>
    <col min="4" max="4" width="8.109375" customWidth="1"/>
    <col min="5" max="5" width="10.21875" customWidth="1"/>
    <col min="6" max="6" width="11.109375" customWidth="1"/>
    <col min="7" max="7" width="6.77734375" customWidth="1"/>
    <col min="8" max="8" width="3.77734375" customWidth="1"/>
    <col min="9" max="9" width="7.21875" customWidth="1"/>
    <col min="10" max="21" width="10.21875" customWidth="1" outlineLevel="1"/>
    <col min="22" max="80" width="11.109375" customWidth="1"/>
  </cols>
  <sheetData>
    <row r="1" spans="1:80" ht="15.75" customHeight="1" x14ac:dyDescent="0.25"/>
    <row r="2" spans="1:80" ht="15.75" customHeight="1" x14ac:dyDescent="0.25">
      <c r="B2" s="1" t="s">
        <v>0</v>
      </c>
      <c r="C2" s="2">
        <v>0.2</v>
      </c>
      <c r="D2" s="3"/>
    </row>
    <row r="3" spans="1:80" ht="15.75" customHeight="1" x14ac:dyDescent="0.25">
      <c r="B3" s="4"/>
      <c r="C3" s="3"/>
      <c r="D3" s="4"/>
      <c r="E3" s="4"/>
      <c r="G3" s="4"/>
      <c r="I3" s="3"/>
      <c r="J3" s="3"/>
    </row>
    <row r="4" spans="1:80" ht="15.75" customHeight="1" x14ac:dyDescent="0.25">
      <c r="B4" s="4"/>
      <c r="C4" s="4"/>
      <c r="D4" s="4"/>
      <c r="E4" s="4"/>
      <c r="G4" s="4"/>
      <c r="I4" s="3"/>
      <c r="J4" s="3"/>
    </row>
    <row r="5" spans="1:80" ht="15.75" customHeight="1" x14ac:dyDescent="0.25">
      <c r="B5" s="4" t="s">
        <v>1</v>
      </c>
      <c r="C5" s="4" t="s">
        <v>2</v>
      </c>
      <c r="D5" s="4" t="s">
        <v>3</v>
      </c>
      <c r="E5" s="4" t="s">
        <v>4</v>
      </c>
      <c r="G5" s="4"/>
      <c r="I5" s="3"/>
      <c r="J5" s="3"/>
    </row>
    <row r="6" spans="1:80" ht="15.75" customHeight="1" x14ac:dyDescent="0.25">
      <c r="A6" s="5" t="s">
        <v>5</v>
      </c>
      <c r="B6" s="4" t="s">
        <v>15</v>
      </c>
      <c r="C6" s="4" t="s">
        <v>7</v>
      </c>
      <c r="D6" s="4">
        <v>5400</v>
      </c>
      <c r="E6" s="4">
        <v>1800</v>
      </c>
    </row>
    <row r="7" spans="1:80" ht="15.75" customHeight="1" x14ac:dyDescent="0.25">
      <c r="A7" s="5" t="s">
        <v>8</v>
      </c>
      <c r="B7" s="4" t="s">
        <v>15</v>
      </c>
      <c r="C7" s="4" t="s">
        <v>9</v>
      </c>
      <c r="D7" s="4">
        <v>9720</v>
      </c>
      <c r="E7" s="4">
        <v>1620</v>
      </c>
    </row>
    <row r="8" spans="1:80" ht="15.75" customHeight="1" collapsed="1" x14ac:dyDescent="0.25">
      <c r="A8" s="5" t="s">
        <v>10</v>
      </c>
      <c r="B8" s="4" t="s">
        <v>15</v>
      </c>
      <c r="C8" s="4" t="s">
        <v>11</v>
      </c>
      <c r="D8" s="4">
        <v>17280</v>
      </c>
      <c r="E8" s="4">
        <v>1440</v>
      </c>
      <c r="G8" s="4" t="s">
        <v>12</v>
      </c>
      <c r="H8" s="4"/>
      <c r="J8" s="53">
        <v>1</v>
      </c>
      <c r="K8" s="53">
        <f t="shared" ref="K8:AS8" si="0">J8+1</f>
        <v>2</v>
      </c>
      <c r="L8" s="53">
        <f t="shared" si="0"/>
        <v>3</v>
      </c>
      <c r="M8" s="53">
        <f t="shared" si="0"/>
        <v>4</v>
      </c>
      <c r="N8" s="53">
        <f t="shared" si="0"/>
        <v>5</v>
      </c>
      <c r="O8" s="53">
        <f t="shared" si="0"/>
        <v>6</v>
      </c>
      <c r="P8" s="53">
        <f t="shared" si="0"/>
        <v>7</v>
      </c>
      <c r="Q8" s="53">
        <f t="shared" si="0"/>
        <v>8</v>
      </c>
      <c r="R8" s="53">
        <f t="shared" si="0"/>
        <v>9</v>
      </c>
      <c r="S8" s="53">
        <f t="shared" si="0"/>
        <v>10</v>
      </c>
      <c r="T8" s="53">
        <f t="shared" si="0"/>
        <v>11</v>
      </c>
      <c r="U8" s="53">
        <f t="shared" si="0"/>
        <v>12</v>
      </c>
      <c r="V8" s="54">
        <f t="shared" si="0"/>
        <v>13</v>
      </c>
      <c r="W8" s="54">
        <f t="shared" si="0"/>
        <v>14</v>
      </c>
      <c r="X8" s="54">
        <f t="shared" si="0"/>
        <v>15</v>
      </c>
      <c r="Y8" s="54">
        <f t="shared" si="0"/>
        <v>16</v>
      </c>
      <c r="Z8" s="54">
        <f t="shared" si="0"/>
        <v>17</v>
      </c>
      <c r="AA8" s="54">
        <f t="shared" si="0"/>
        <v>18</v>
      </c>
      <c r="AB8" s="54">
        <f t="shared" si="0"/>
        <v>19</v>
      </c>
      <c r="AC8" s="54">
        <f t="shared" si="0"/>
        <v>20</v>
      </c>
      <c r="AD8" s="54">
        <f t="shared" si="0"/>
        <v>21</v>
      </c>
      <c r="AE8" s="54">
        <f t="shared" si="0"/>
        <v>22</v>
      </c>
      <c r="AF8" s="54">
        <f t="shared" si="0"/>
        <v>23</v>
      </c>
      <c r="AG8" s="54">
        <f t="shared" si="0"/>
        <v>24</v>
      </c>
      <c r="AH8" s="55">
        <f t="shared" si="0"/>
        <v>25</v>
      </c>
      <c r="AI8" s="55">
        <f t="shared" si="0"/>
        <v>26</v>
      </c>
      <c r="AJ8" s="55">
        <f t="shared" si="0"/>
        <v>27</v>
      </c>
      <c r="AK8" s="55">
        <f t="shared" si="0"/>
        <v>28</v>
      </c>
      <c r="AL8" s="55">
        <f t="shared" si="0"/>
        <v>29</v>
      </c>
      <c r="AM8" s="55">
        <f t="shared" si="0"/>
        <v>30</v>
      </c>
      <c r="AN8" s="55">
        <f t="shared" si="0"/>
        <v>31</v>
      </c>
      <c r="AO8" s="55">
        <f t="shared" si="0"/>
        <v>32</v>
      </c>
      <c r="AP8" s="55">
        <f t="shared" si="0"/>
        <v>33</v>
      </c>
      <c r="AQ8" s="55">
        <f t="shared" si="0"/>
        <v>34</v>
      </c>
      <c r="AR8" s="55">
        <f t="shared" si="0"/>
        <v>35</v>
      </c>
      <c r="AS8" s="55">
        <f t="shared" si="0"/>
        <v>36</v>
      </c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</row>
    <row r="9" spans="1:80" ht="15.75" hidden="1" customHeight="1" outlineLevel="1" x14ac:dyDescent="0.25">
      <c r="G9" s="140">
        <v>1</v>
      </c>
      <c r="H9" s="5" t="s">
        <v>5</v>
      </c>
      <c r="J9" s="75">
        <v>35</v>
      </c>
      <c r="K9" s="6">
        <f t="shared" ref="K9:K11" si="1">J9</f>
        <v>35</v>
      </c>
      <c r="L9" s="6">
        <f t="shared" ref="L9:L11" si="2">J9</f>
        <v>35</v>
      </c>
      <c r="M9" s="56">
        <f t="shared" ref="M9:AS9" si="3">J9*0.8</f>
        <v>28</v>
      </c>
      <c r="N9" s="6">
        <f t="shared" si="3"/>
        <v>28</v>
      </c>
      <c r="O9" s="6">
        <f t="shared" si="3"/>
        <v>28</v>
      </c>
      <c r="P9" s="56">
        <f t="shared" si="3"/>
        <v>22.400000000000002</v>
      </c>
      <c r="Q9" s="6">
        <f t="shared" si="3"/>
        <v>22.400000000000002</v>
      </c>
      <c r="R9" s="6">
        <f t="shared" si="3"/>
        <v>22.400000000000002</v>
      </c>
      <c r="S9" s="56">
        <f t="shared" si="3"/>
        <v>17.920000000000002</v>
      </c>
      <c r="T9" s="6">
        <f t="shared" si="3"/>
        <v>17.920000000000002</v>
      </c>
      <c r="U9" s="6">
        <f t="shared" si="3"/>
        <v>17.920000000000002</v>
      </c>
      <c r="V9" s="76">
        <f t="shared" si="3"/>
        <v>14.336000000000002</v>
      </c>
      <c r="W9" s="6">
        <f t="shared" si="3"/>
        <v>14.336000000000002</v>
      </c>
      <c r="X9" s="6">
        <f t="shared" si="3"/>
        <v>14.336000000000002</v>
      </c>
      <c r="Y9" s="76">
        <f t="shared" si="3"/>
        <v>11.468800000000002</v>
      </c>
      <c r="Z9" s="6">
        <f t="shared" si="3"/>
        <v>11.468800000000002</v>
      </c>
      <c r="AA9" s="6">
        <f t="shared" si="3"/>
        <v>11.468800000000002</v>
      </c>
      <c r="AB9" s="77">
        <f t="shared" si="3"/>
        <v>9.175040000000001</v>
      </c>
      <c r="AC9" s="57">
        <f t="shared" si="3"/>
        <v>9.175040000000001</v>
      </c>
      <c r="AD9" s="57">
        <f t="shared" si="3"/>
        <v>9.175040000000001</v>
      </c>
      <c r="AE9" s="77">
        <f t="shared" si="3"/>
        <v>7.3400320000000008</v>
      </c>
      <c r="AF9" s="57">
        <f t="shared" si="3"/>
        <v>7.3400320000000008</v>
      </c>
      <c r="AG9" s="57">
        <f t="shared" si="3"/>
        <v>7.3400320000000008</v>
      </c>
      <c r="AH9" s="78">
        <f t="shared" si="3"/>
        <v>5.8720256000000006</v>
      </c>
      <c r="AI9" s="57">
        <f t="shared" si="3"/>
        <v>5.8720256000000006</v>
      </c>
      <c r="AJ9" s="57">
        <f t="shared" si="3"/>
        <v>5.8720256000000006</v>
      </c>
      <c r="AK9" s="78">
        <f t="shared" si="3"/>
        <v>4.6976204800000003</v>
      </c>
      <c r="AL9" s="57">
        <f t="shared" si="3"/>
        <v>4.6976204800000003</v>
      </c>
      <c r="AM9" s="57">
        <f t="shared" si="3"/>
        <v>4.6976204800000003</v>
      </c>
      <c r="AN9" s="78">
        <f t="shared" si="3"/>
        <v>3.7580963840000003</v>
      </c>
      <c r="AO9" s="57">
        <f t="shared" si="3"/>
        <v>3.7580963840000003</v>
      </c>
      <c r="AP9" s="57">
        <f t="shared" si="3"/>
        <v>3.7580963840000003</v>
      </c>
      <c r="AQ9" s="78">
        <f t="shared" si="3"/>
        <v>3.0064771072000003</v>
      </c>
      <c r="AR9" s="57">
        <f t="shared" si="3"/>
        <v>3.0064771072000003</v>
      </c>
      <c r="AS9" s="57">
        <f t="shared" si="3"/>
        <v>3.0064771072000003</v>
      </c>
      <c r="AT9" s="57"/>
      <c r="AU9" s="57"/>
      <c r="AV9" s="57"/>
      <c r="AW9" s="57"/>
      <c r="AX9" s="57"/>
      <c r="AY9" s="57"/>
      <c r="AZ9" s="57"/>
      <c r="BA9" s="57"/>
      <c r="BB9" s="57"/>
      <c r="BC9" s="57"/>
      <c r="BD9" s="57"/>
      <c r="BE9" s="57"/>
      <c r="BF9" s="57"/>
      <c r="BG9" s="57"/>
      <c r="BH9" s="57"/>
      <c r="BI9" s="57"/>
      <c r="BJ9" s="57"/>
      <c r="BK9" s="57"/>
      <c r="BL9" s="57"/>
      <c r="BM9" s="57"/>
      <c r="BN9" s="57"/>
      <c r="BO9" s="57"/>
      <c r="BP9" s="57"/>
      <c r="BQ9" s="57"/>
      <c r="BR9" s="57"/>
      <c r="BS9" s="57"/>
      <c r="BT9" s="57"/>
      <c r="BU9" s="57"/>
      <c r="BV9" s="57"/>
      <c r="BW9" s="57"/>
      <c r="BX9" s="57"/>
      <c r="BY9" s="57"/>
      <c r="BZ9" s="57"/>
      <c r="CA9" s="57"/>
      <c r="CB9" s="57"/>
    </row>
    <row r="10" spans="1:80" ht="15.75" hidden="1" customHeight="1" outlineLevel="1" x14ac:dyDescent="0.25">
      <c r="G10" s="141"/>
      <c r="H10" s="5" t="s">
        <v>8</v>
      </c>
      <c r="J10" s="75">
        <v>12</v>
      </c>
      <c r="K10" s="6">
        <f t="shared" si="1"/>
        <v>12</v>
      </c>
      <c r="L10" s="6">
        <f t="shared" si="2"/>
        <v>12</v>
      </c>
      <c r="M10" s="6">
        <f t="shared" ref="M10:M11" si="4">J10</f>
        <v>12</v>
      </c>
      <c r="N10" s="6">
        <f t="shared" ref="N10:N11" si="5">J10</f>
        <v>12</v>
      </c>
      <c r="O10" s="6">
        <f t="shared" ref="O10:O11" si="6">J10</f>
        <v>12</v>
      </c>
      <c r="P10" s="56">
        <f t="shared" ref="P10:AS10" si="7">J10*0.8</f>
        <v>9.6000000000000014</v>
      </c>
      <c r="Q10" s="6">
        <f t="shared" si="7"/>
        <v>9.6000000000000014</v>
      </c>
      <c r="R10" s="6">
        <f t="shared" si="7"/>
        <v>9.6000000000000014</v>
      </c>
      <c r="S10" s="6">
        <f t="shared" si="7"/>
        <v>9.6000000000000014</v>
      </c>
      <c r="T10" s="6">
        <f t="shared" si="7"/>
        <v>9.6000000000000014</v>
      </c>
      <c r="U10" s="6">
        <f t="shared" si="7"/>
        <v>9.6000000000000014</v>
      </c>
      <c r="V10" s="76">
        <f t="shared" si="7"/>
        <v>7.6800000000000015</v>
      </c>
      <c r="W10" s="6">
        <f t="shared" si="7"/>
        <v>7.6800000000000015</v>
      </c>
      <c r="X10" s="6">
        <f t="shared" si="7"/>
        <v>7.6800000000000015</v>
      </c>
      <c r="Y10" s="6">
        <f t="shared" si="7"/>
        <v>7.6800000000000015</v>
      </c>
      <c r="Z10" s="6">
        <f t="shared" si="7"/>
        <v>7.6800000000000015</v>
      </c>
      <c r="AA10" s="6">
        <f t="shared" si="7"/>
        <v>7.6800000000000015</v>
      </c>
      <c r="AB10" s="77">
        <f t="shared" si="7"/>
        <v>6.1440000000000019</v>
      </c>
      <c r="AC10" s="57">
        <f t="shared" si="7"/>
        <v>6.1440000000000019</v>
      </c>
      <c r="AD10" s="57">
        <f t="shared" si="7"/>
        <v>6.1440000000000019</v>
      </c>
      <c r="AE10" s="57">
        <f t="shared" si="7"/>
        <v>6.1440000000000019</v>
      </c>
      <c r="AF10" s="57">
        <f t="shared" si="7"/>
        <v>6.1440000000000019</v>
      </c>
      <c r="AG10" s="57">
        <f t="shared" si="7"/>
        <v>6.1440000000000019</v>
      </c>
      <c r="AH10" s="78">
        <f t="shared" si="7"/>
        <v>4.9152000000000022</v>
      </c>
      <c r="AI10" s="57">
        <f t="shared" si="7"/>
        <v>4.9152000000000022</v>
      </c>
      <c r="AJ10" s="57">
        <f t="shared" si="7"/>
        <v>4.9152000000000022</v>
      </c>
      <c r="AK10" s="57">
        <f t="shared" si="7"/>
        <v>4.9152000000000022</v>
      </c>
      <c r="AL10" s="57">
        <f t="shared" si="7"/>
        <v>4.9152000000000022</v>
      </c>
      <c r="AM10" s="57">
        <f t="shared" si="7"/>
        <v>4.9152000000000022</v>
      </c>
      <c r="AN10" s="78">
        <f t="shared" si="7"/>
        <v>3.9321600000000019</v>
      </c>
      <c r="AO10" s="57">
        <f t="shared" si="7"/>
        <v>3.9321600000000019</v>
      </c>
      <c r="AP10" s="57">
        <f t="shared" si="7"/>
        <v>3.9321600000000019</v>
      </c>
      <c r="AQ10" s="57">
        <f t="shared" si="7"/>
        <v>3.9321600000000019</v>
      </c>
      <c r="AR10" s="57">
        <f t="shared" si="7"/>
        <v>3.9321600000000019</v>
      </c>
      <c r="AS10" s="57">
        <f t="shared" si="7"/>
        <v>3.9321600000000019</v>
      </c>
      <c r="AT10" s="57"/>
      <c r="AU10" s="57"/>
      <c r="AV10" s="57"/>
      <c r="AW10" s="57"/>
      <c r="AX10" s="57"/>
      <c r="AY10" s="57"/>
      <c r="AZ10" s="57"/>
      <c r="BA10" s="57"/>
      <c r="BB10" s="57"/>
      <c r="BC10" s="57"/>
      <c r="BD10" s="57"/>
      <c r="BE10" s="57"/>
      <c r="BF10" s="57"/>
      <c r="BG10" s="57"/>
      <c r="BH10" s="57"/>
      <c r="BI10" s="57"/>
      <c r="BJ10" s="57"/>
      <c r="BK10" s="57"/>
      <c r="BL10" s="57"/>
      <c r="BM10" s="57"/>
      <c r="BN10" s="57"/>
      <c r="BO10" s="57"/>
      <c r="BP10" s="57"/>
      <c r="BQ10" s="57"/>
      <c r="BR10" s="57"/>
      <c r="BS10" s="57"/>
      <c r="BT10" s="57"/>
      <c r="BU10" s="57"/>
      <c r="BV10" s="57"/>
      <c r="BW10" s="57"/>
      <c r="BX10" s="57"/>
      <c r="BY10" s="57"/>
      <c r="BZ10" s="57"/>
      <c r="CA10" s="57"/>
      <c r="CB10" s="57"/>
    </row>
    <row r="11" spans="1:80" ht="15.75" hidden="1" customHeight="1" outlineLevel="1" x14ac:dyDescent="0.25">
      <c r="G11" s="141"/>
      <c r="H11" s="5" t="s">
        <v>10</v>
      </c>
      <c r="J11" s="75">
        <v>3</v>
      </c>
      <c r="K11" s="6">
        <f t="shared" si="1"/>
        <v>3</v>
      </c>
      <c r="L11" s="6">
        <f t="shared" si="2"/>
        <v>3</v>
      </c>
      <c r="M11" s="6">
        <f t="shared" si="4"/>
        <v>3</v>
      </c>
      <c r="N11" s="6">
        <f t="shared" si="5"/>
        <v>3</v>
      </c>
      <c r="O11" s="6">
        <f t="shared" si="6"/>
        <v>3</v>
      </c>
      <c r="P11" s="6">
        <f>J11</f>
        <v>3</v>
      </c>
      <c r="Q11" s="6">
        <f>J11</f>
        <v>3</v>
      </c>
      <c r="R11" s="6">
        <f>J11</f>
        <v>3</v>
      </c>
      <c r="S11" s="6">
        <f>J11</f>
        <v>3</v>
      </c>
      <c r="T11" s="6">
        <f>J11</f>
        <v>3</v>
      </c>
      <c r="U11" s="6">
        <f>J11</f>
        <v>3</v>
      </c>
      <c r="V11" s="76">
        <f t="shared" ref="V11:AS11" si="8">J11*0.8</f>
        <v>2.4000000000000004</v>
      </c>
      <c r="W11" s="6">
        <f t="shared" si="8"/>
        <v>2.4000000000000004</v>
      </c>
      <c r="X11" s="6">
        <f t="shared" si="8"/>
        <v>2.4000000000000004</v>
      </c>
      <c r="Y11" s="6">
        <f t="shared" si="8"/>
        <v>2.4000000000000004</v>
      </c>
      <c r="Z11" s="6">
        <f t="shared" si="8"/>
        <v>2.4000000000000004</v>
      </c>
      <c r="AA11" s="6">
        <f t="shared" si="8"/>
        <v>2.4000000000000004</v>
      </c>
      <c r="AB11" s="6">
        <f t="shared" si="8"/>
        <v>2.4000000000000004</v>
      </c>
      <c r="AC11" s="6">
        <f t="shared" si="8"/>
        <v>2.4000000000000004</v>
      </c>
      <c r="AD11" s="6">
        <f t="shared" si="8"/>
        <v>2.4000000000000004</v>
      </c>
      <c r="AE11" s="6">
        <f t="shared" si="8"/>
        <v>2.4000000000000004</v>
      </c>
      <c r="AF11" s="6">
        <f t="shared" si="8"/>
        <v>2.4000000000000004</v>
      </c>
      <c r="AG11" s="6">
        <f t="shared" si="8"/>
        <v>2.4000000000000004</v>
      </c>
      <c r="AH11" s="78">
        <f t="shared" si="8"/>
        <v>1.9200000000000004</v>
      </c>
      <c r="AI11" s="57">
        <f t="shared" si="8"/>
        <v>1.9200000000000004</v>
      </c>
      <c r="AJ11" s="57">
        <f t="shared" si="8"/>
        <v>1.9200000000000004</v>
      </c>
      <c r="AK11" s="57">
        <f t="shared" si="8"/>
        <v>1.9200000000000004</v>
      </c>
      <c r="AL11" s="57">
        <f t="shared" si="8"/>
        <v>1.9200000000000004</v>
      </c>
      <c r="AM11" s="57">
        <f t="shared" si="8"/>
        <v>1.9200000000000004</v>
      </c>
      <c r="AN11" s="57">
        <f t="shared" si="8"/>
        <v>1.9200000000000004</v>
      </c>
      <c r="AO11" s="57">
        <f t="shared" si="8"/>
        <v>1.9200000000000004</v>
      </c>
      <c r="AP11" s="57">
        <f t="shared" si="8"/>
        <v>1.9200000000000004</v>
      </c>
      <c r="AQ11" s="57">
        <f t="shared" si="8"/>
        <v>1.9200000000000004</v>
      </c>
      <c r="AR11" s="57">
        <f t="shared" si="8"/>
        <v>1.9200000000000004</v>
      </c>
      <c r="AS11" s="57">
        <f t="shared" si="8"/>
        <v>1.9200000000000004</v>
      </c>
      <c r="AT11" s="57"/>
      <c r="AU11" s="57"/>
      <c r="AV11" s="57"/>
      <c r="AW11" s="57"/>
      <c r="AX11" s="57"/>
      <c r="AY11" s="57"/>
      <c r="AZ11" s="57"/>
      <c r="BA11" s="57"/>
      <c r="BB11" s="57"/>
      <c r="BC11" s="57"/>
      <c r="BD11" s="57"/>
      <c r="BE11" s="57"/>
      <c r="BF11" s="57"/>
      <c r="BG11" s="57"/>
      <c r="BH11" s="57"/>
      <c r="BI11" s="57"/>
      <c r="BJ11" s="57"/>
      <c r="BK11" s="57"/>
      <c r="BL11" s="57"/>
      <c r="BM11" s="57"/>
      <c r="BN11" s="57"/>
      <c r="BO11" s="57"/>
      <c r="BP11" s="57"/>
      <c r="BQ11" s="57"/>
      <c r="BR11" s="57"/>
      <c r="BS11" s="57"/>
      <c r="BT11" s="57"/>
      <c r="BU11" s="57"/>
      <c r="BV11" s="57"/>
      <c r="BW11" s="57"/>
      <c r="BX11" s="57"/>
      <c r="BY11" s="57"/>
      <c r="BZ11" s="57"/>
      <c r="CA11" s="57"/>
      <c r="CB11" s="57"/>
    </row>
    <row r="12" spans="1:80" ht="15.75" hidden="1" customHeight="1" outlineLevel="1" x14ac:dyDescent="0.25">
      <c r="G12" s="140">
        <f>G9+1</f>
        <v>2</v>
      </c>
      <c r="H12" s="5" t="s">
        <v>5</v>
      </c>
      <c r="J12" s="6"/>
      <c r="K12" s="56">
        <f t="shared" ref="K12:K14" si="9">J9*1.2</f>
        <v>42</v>
      </c>
      <c r="L12" s="6">
        <f t="shared" ref="L12:L14" si="10">K12</f>
        <v>42</v>
      </c>
      <c r="M12" s="6">
        <f t="shared" ref="M12:M14" si="11">K12</f>
        <v>42</v>
      </c>
      <c r="N12" s="56">
        <f t="shared" ref="N12:AT12" si="12">K12*0.8</f>
        <v>33.6</v>
      </c>
      <c r="O12" s="6">
        <f t="shared" si="12"/>
        <v>33.6</v>
      </c>
      <c r="P12" s="6">
        <f t="shared" si="12"/>
        <v>33.6</v>
      </c>
      <c r="Q12" s="56">
        <f t="shared" si="12"/>
        <v>26.880000000000003</v>
      </c>
      <c r="R12" s="6">
        <f t="shared" si="12"/>
        <v>26.880000000000003</v>
      </c>
      <c r="S12" s="6">
        <f t="shared" si="12"/>
        <v>26.880000000000003</v>
      </c>
      <c r="T12" s="56">
        <f t="shared" si="12"/>
        <v>21.504000000000005</v>
      </c>
      <c r="U12" s="6">
        <f t="shared" si="12"/>
        <v>21.504000000000005</v>
      </c>
      <c r="V12" s="6">
        <f t="shared" si="12"/>
        <v>21.504000000000005</v>
      </c>
      <c r="W12" s="76">
        <f t="shared" si="12"/>
        <v>17.203200000000006</v>
      </c>
      <c r="X12" s="6">
        <f t="shared" si="12"/>
        <v>17.203200000000006</v>
      </c>
      <c r="Y12" s="6">
        <f t="shared" si="12"/>
        <v>17.203200000000006</v>
      </c>
      <c r="Z12" s="76">
        <f t="shared" si="12"/>
        <v>13.762560000000006</v>
      </c>
      <c r="AA12" s="6">
        <f t="shared" si="12"/>
        <v>13.762560000000006</v>
      </c>
      <c r="AB12" s="6">
        <f t="shared" si="12"/>
        <v>13.762560000000006</v>
      </c>
      <c r="AC12" s="77">
        <f t="shared" si="12"/>
        <v>11.010048000000005</v>
      </c>
      <c r="AD12" s="57">
        <f t="shared" si="12"/>
        <v>11.010048000000005</v>
      </c>
      <c r="AE12" s="57">
        <f t="shared" si="12"/>
        <v>11.010048000000005</v>
      </c>
      <c r="AF12" s="77">
        <f t="shared" si="12"/>
        <v>8.8080384000000045</v>
      </c>
      <c r="AG12" s="57">
        <f t="shared" si="12"/>
        <v>8.8080384000000045</v>
      </c>
      <c r="AH12" s="57">
        <f t="shared" si="12"/>
        <v>8.8080384000000045</v>
      </c>
      <c r="AI12" s="78">
        <f t="shared" si="12"/>
        <v>7.0464307200000036</v>
      </c>
      <c r="AJ12" s="57">
        <f t="shared" si="12"/>
        <v>7.0464307200000036</v>
      </c>
      <c r="AK12" s="57">
        <f t="shared" si="12"/>
        <v>7.0464307200000036</v>
      </c>
      <c r="AL12" s="78">
        <f t="shared" si="12"/>
        <v>5.6371445760000034</v>
      </c>
      <c r="AM12" s="57">
        <f t="shared" si="12"/>
        <v>5.6371445760000034</v>
      </c>
      <c r="AN12" s="57">
        <f t="shared" si="12"/>
        <v>5.6371445760000034</v>
      </c>
      <c r="AO12" s="78">
        <f t="shared" si="12"/>
        <v>4.5097156608000031</v>
      </c>
      <c r="AP12" s="57">
        <f t="shared" si="12"/>
        <v>4.5097156608000031</v>
      </c>
      <c r="AQ12" s="57">
        <f t="shared" si="12"/>
        <v>4.5097156608000031</v>
      </c>
      <c r="AR12" s="78">
        <f t="shared" si="12"/>
        <v>3.6077725286400026</v>
      </c>
      <c r="AS12" s="57">
        <f t="shared" si="12"/>
        <v>3.6077725286400026</v>
      </c>
      <c r="AT12" s="57">
        <f t="shared" si="12"/>
        <v>3.6077725286400026</v>
      </c>
      <c r="AU12" s="57"/>
      <c r="AV12" s="57"/>
      <c r="AW12" s="57"/>
      <c r="AX12" s="57"/>
      <c r="AY12" s="57"/>
      <c r="AZ12" s="57"/>
      <c r="BA12" s="57"/>
      <c r="BB12" s="57"/>
      <c r="BC12" s="57"/>
      <c r="BD12" s="57"/>
      <c r="BE12" s="57"/>
      <c r="BF12" s="57"/>
      <c r="BG12" s="57"/>
      <c r="BH12" s="57"/>
      <c r="BI12" s="57"/>
      <c r="BJ12" s="57"/>
      <c r="BK12" s="57"/>
      <c r="BL12" s="57"/>
      <c r="BM12" s="57"/>
      <c r="BN12" s="57"/>
      <c r="BO12" s="57"/>
      <c r="BP12" s="57"/>
      <c r="BQ12" s="57"/>
      <c r="BR12" s="57"/>
      <c r="BS12" s="57"/>
      <c r="BT12" s="57"/>
      <c r="BU12" s="57"/>
      <c r="BV12" s="57"/>
      <c r="BW12" s="57"/>
      <c r="BX12" s="57"/>
      <c r="BY12" s="57"/>
      <c r="BZ12" s="57"/>
      <c r="CA12" s="57"/>
      <c r="CB12" s="57"/>
    </row>
    <row r="13" spans="1:80" ht="15.75" hidden="1" customHeight="1" outlineLevel="1" x14ac:dyDescent="0.25">
      <c r="G13" s="141"/>
      <c r="H13" s="5" t="s">
        <v>8</v>
      </c>
      <c r="J13" s="6"/>
      <c r="K13" s="56">
        <f t="shared" si="9"/>
        <v>14.399999999999999</v>
      </c>
      <c r="L13" s="6">
        <f t="shared" si="10"/>
        <v>14.399999999999999</v>
      </c>
      <c r="M13" s="6">
        <f t="shared" si="11"/>
        <v>14.399999999999999</v>
      </c>
      <c r="N13" s="6">
        <f t="shared" ref="N13:N14" si="13">K13</f>
        <v>14.399999999999999</v>
      </c>
      <c r="O13" s="6">
        <f t="shared" ref="O13:O14" si="14">K13</f>
        <v>14.399999999999999</v>
      </c>
      <c r="P13" s="6">
        <f t="shared" ref="P13:P14" si="15">K13</f>
        <v>14.399999999999999</v>
      </c>
      <c r="Q13" s="56">
        <f t="shared" ref="Q13:AT13" si="16">K13*0.8</f>
        <v>11.52</v>
      </c>
      <c r="R13" s="6">
        <f t="shared" si="16"/>
        <v>11.52</v>
      </c>
      <c r="S13" s="6">
        <f t="shared" si="16"/>
        <v>11.52</v>
      </c>
      <c r="T13" s="6">
        <f t="shared" si="16"/>
        <v>11.52</v>
      </c>
      <c r="U13" s="6">
        <f t="shared" si="16"/>
        <v>11.52</v>
      </c>
      <c r="V13" s="6">
        <f t="shared" si="16"/>
        <v>11.52</v>
      </c>
      <c r="W13" s="76">
        <f t="shared" si="16"/>
        <v>9.2159999999999993</v>
      </c>
      <c r="X13" s="6">
        <f t="shared" si="16"/>
        <v>9.2159999999999993</v>
      </c>
      <c r="Y13" s="6">
        <f t="shared" si="16"/>
        <v>9.2159999999999993</v>
      </c>
      <c r="Z13" s="6">
        <f t="shared" si="16"/>
        <v>9.2159999999999993</v>
      </c>
      <c r="AA13" s="6">
        <f t="shared" si="16"/>
        <v>9.2159999999999993</v>
      </c>
      <c r="AB13" s="6">
        <f t="shared" si="16"/>
        <v>9.2159999999999993</v>
      </c>
      <c r="AC13" s="77">
        <f t="shared" si="16"/>
        <v>7.3727999999999998</v>
      </c>
      <c r="AD13" s="57">
        <f t="shared" si="16"/>
        <v>7.3727999999999998</v>
      </c>
      <c r="AE13" s="57">
        <f t="shared" si="16"/>
        <v>7.3727999999999998</v>
      </c>
      <c r="AF13" s="57">
        <f t="shared" si="16"/>
        <v>7.3727999999999998</v>
      </c>
      <c r="AG13" s="57">
        <f t="shared" si="16"/>
        <v>7.3727999999999998</v>
      </c>
      <c r="AH13" s="57">
        <f t="shared" si="16"/>
        <v>7.3727999999999998</v>
      </c>
      <c r="AI13" s="78">
        <f t="shared" si="16"/>
        <v>5.8982400000000004</v>
      </c>
      <c r="AJ13" s="57">
        <f t="shared" si="16"/>
        <v>5.8982400000000004</v>
      </c>
      <c r="AK13" s="57">
        <f t="shared" si="16"/>
        <v>5.8982400000000004</v>
      </c>
      <c r="AL13" s="57">
        <f t="shared" si="16"/>
        <v>5.8982400000000004</v>
      </c>
      <c r="AM13" s="57">
        <f t="shared" si="16"/>
        <v>5.8982400000000004</v>
      </c>
      <c r="AN13" s="57">
        <f t="shared" si="16"/>
        <v>5.8982400000000004</v>
      </c>
      <c r="AO13" s="78">
        <f t="shared" si="16"/>
        <v>4.7185920000000001</v>
      </c>
      <c r="AP13" s="57">
        <f t="shared" si="16"/>
        <v>4.7185920000000001</v>
      </c>
      <c r="AQ13" s="57">
        <f t="shared" si="16"/>
        <v>4.7185920000000001</v>
      </c>
      <c r="AR13" s="57">
        <f t="shared" si="16"/>
        <v>4.7185920000000001</v>
      </c>
      <c r="AS13" s="57">
        <f t="shared" si="16"/>
        <v>4.7185920000000001</v>
      </c>
      <c r="AT13" s="57">
        <f t="shared" si="16"/>
        <v>4.7185920000000001</v>
      </c>
      <c r="AU13" s="57"/>
      <c r="AV13" s="57"/>
      <c r="AW13" s="57"/>
      <c r="AX13" s="57"/>
      <c r="AY13" s="57"/>
      <c r="AZ13" s="57"/>
      <c r="BA13" s="57"/>
      <c r="BB13" s="57"/>
      <c r="BC13" s="57"/>
      <c r="BD13" s="57"/>
      <c r="BE13" s="57"/>
      <c r="BF13" s="57"/>
      <c r="BG13" s="57"/>
      <c r="BH13" s="57"/>
      <c r="BI13" s="57"/>
      <c r="BJ13" s="57"/>
      <c r="BK13" s="57"/>
      <c r="BL13" s="57"/>
      <c r="BM13" s="57"/>
      <c r="BN13" s="57"/>
      <c r="BO13" s="57"/>
      <c r="BP13" s="57"/>
      <c r="BQ13" s="57"/>
      <c r="BR13" s="57"/>
      <c r="BS13" s="57"/>
      <c r="BT13" s="57"/>
      <c r="BU13" s="57"/>
      <c r="BV13" s="57"/>
      <c r="BW13" s="57"/>
      <c r="BX13" s="57"/>
      <c r="BY13" s="57"/>
      <c r="BZ13" s="57"/>
      <c r="CA13" s="57"/>
      <c r="CB13" s="57"/>
    </row>
    <row r="14" spans="1:80" ht="15.75" hidden="1" customHeight="1" outlineLevel="1" x14ac:dyDescent="0.25">
      <c r="G14" s="141"/>
      <c r="H14" s="5" t="s">
        <v>10</v>
      </c>
      <c r="J14" s="6"/>
      <c r="K14" s="56">
        <f t="shared" si="9"/>
        <v>3.5999999999999996</v>
      </c>
      <c r="L14" s="6">
        <f t="shared" si="10"/>
        <v>3.5999999999999996</v>
      </c>
      <c r="M14" s="6">
        <f t="shared" si="11"/>
        <v>3.5999999999999996</v>
      </c>
      <c r="N14" s="6">
        <f t="shared" si="13"/>
        <v>3.5999999999999996</v>
      </c>
      <c r="O14" s="6">
        <f t="shared" si="14"/>
        <v>3.5999999999999996</v>
      </c>
      <c r="P14" s="6">
        <f t="shared" si="15"/>
        <v>3.5999999999999996</v>
      </c>
      <c r="Q14" s="6">
        <f>K14</f>
        <v>3.5999999999999996</v>
      </c>
      <c r="R14" s="6">
        <f>K14</f>
        <v>3.5999999999999996</v>
      </c>
      <c r="S14" s="6">
        <f>K14</f>
        <v>3.5999999999999996</v>
      </c>
      <c r="T14" s="6">
        <f>K14</f>
        <v>3.5999999999999996</v>
      </c>
      <c r="U14" s="6">
        <f>K14</f>
        <v>3.5999999999999996</v>
      </c>
      <c r="V14" s="6">
        <f>K14</f>
        <v>3.5999999999999996</v>
      </c>
      <c r="W14" s="76">
        <f t="shared" ref="W14:AT14" si="17">K14*0.8</f>
        <v>2.88</v>
      </c>
      <c r="X14" s="6">
        <f t="shared" si="17"/>
        <v>2.88</v>
      </c>
      <c r="Y14" s="6">
        <f t="shared" si="17"/>
        <v>2.88</v>
      </c>
      <c r="Z14" s="6">
        <f t="shared" si="17"/>
        <v>2.88</v>
      </c>
      <c r="AA14" s="6">
        <f t="shared" si="17"/>
        <v>2.88</v>
      </c>
      <c r="AB14" s="6">
        <f t="shared" si="17"/>
        <v>2.88</v>
      </c>
      <c r="AC14" s="6">
        <f t="shared" si="17"/>
        <v>2.88</v>
      </c>
      <c r="AD14" s="6">
        <f t="shared" si="17"/>
        <v>2.88</v>
      </c>
      <c r="AE14" s="6">
        <f t="shared" si="17"/>
        <v>2.88</v>
      </c>
      <c r="AF14" s="6">
        <f t="shared" si="17"/>
        <v>2.88</v>
      </c>
      <c r="AG14" s="6">
        <f t="shared" si="17"/>
        <v>2.88</v>
      </c>
      <c r="AH14" s="6">
        <f t="shared" si="17"/>
        <v>2.88</v>
      </c>
      <c r="AI14" s="78">
        <f t="shared" si="17"/>
        <v>2.3039999999999998</v>
      </c>
      <c r="AJ14" s="57">
        <f t="shared" si="17"/>
        <v>2.3039999999999998</v>
      </c>
      <c r="AK14" s="57">
        <f t="shared" si="17"/>
        <v>2.3039999999999998</v>
      </c>
      <c r="AL14" s="57">
        <f t="shared" si="17"/>
        <v>2.3039999999999998</v>
      </c>
      <c r="AM14" s="57">
        <f t="shared" si="17"/>
        <v>2.3039999999999998</v>
      </c>
      <c r="AN14" s="57">
        <f t="shared" si="17"/>
        <v>2.3039999999999998</v>
      </c>
      <c r="AO14" s="57">
        <f t="shared" si="17"/>
        <v>2.3039999999999998</v>
      </c>
      <c r="AP14" s="57">
        <f t="shared" si="17"/>
        <v>2.3039999999999998</v>
      </c>
      <c r="AQ14" s="57">
        <f t="shared" si="17"/>
        <v>2.3039999999999998</v>
      </c>
      <c r="AR14" s="57">
        <f t="shared" si="17"/>
        <v>2.3039999999999998</v>
      </c>
      <c r="AS14" s="57">
        <f t="shared" si="17"/>
        <v>2.3039999999999998</v>
      </c>
      <c r="AT14" s="57">
        <f t="shared" si="17"/>
        <v>2.3039999999999998</v>
      </c>
      <c r="AU14" s="57"/>
      <c r="AV14" s="57"/>
      <c r="AW14" s="57"/>
      <c r="AX14" s="57"/>
      <c r="AY14" s="57"/>
      <c r="AZ14" s="57"/>
      <c r="BA14" s="57"/>
      <c r="BB14" s="57"/>
      <c r="BC14" s="57"/>
      <c r="BD14" s="57"/>
      <c r="BE14" s="57"/>
      <c r="BF14" s="57"/>
      <c r="BG14" s="57"/>
      <c r="BH14" s="57"/>
      <c r="BI14" s="57"/>
      <c r="BJ14" s="57"/>
      <c r="BK14" s="57"/>
      <c r="BL14" s="57"/>
      <c r="BM14" s="57"/>
      <c r="BN14" s="57"/>
      <c r="BO14" s="57"/>
      <c r="BP14" s="57"/>
      <c r="BQ14" s="57"/>
      <c r="BR14" s="57"/>
      <c r="BS14" s="57"/>
      <c r="BT14" s="57"/>
      <c r="BU14" s="57"/>
      <c r="BV14" s="57"/>
      <c r="BW14" s="57"/>
      <c r="BX14" s="57"/>
      <c r="BY14" s="57"/>
      <c r="BZ14" s="57"/>
      <c r="CA14" s="57"/>
      <c r="CB14" s="57"/>
    </row>
    <row r="15" spans="1:80" ht="15.75" hidden="1" customHeight="1" outlineLevel="1" x14ac:dyDescent="0.25">
      <c r="G15" s="140">
        <f>G12+1</f>
        <v>3</v>
      </c>
      <c r="H15" s="5" t="s">
        <v>5</v>
      </c>
      <c r="J15" s="6"/>
      <c r="K15" s="6"/>
      <c r="L15" s="56">
        <f t="shared" ref="L15:L17" si="18">K12*1.2</f>
        <v>50.4</v>
      </c>
      <c r="M15" s="6">
        <f t="shared" ref="M15:M17" si="19">L15</f>
        <v>50.4</v>
      </c>
      <c r="N15" s="6">
        <f t="shared" ref="N15:N17" si="20">L15</f>
        <v>50.4</v>
      </c>
      <c r="O15" s="56">
        <f t="shared" ref="O15:AU15" si="21">L15*0.8</f>
        <v>40.32</v>
      </c>
      <c r="P15" s="6">
        <f t="shared" si="21"/>
        <v>40.32</v>
      </c>
      <c r="Q15" s="6">
        <f t="shared" si="21"/>
        <v>40.32</v>
      </c>
      <c r="R15" s="56">
        <f t="shared" si="21"/>
        <v>32.256</v>
      </c>
      <c r="S15" s="6">
        <f t="shared" si="21"/>
        <v>32.256</v>
      </c>
      <c r="T15" s="6">
        <f t="shared" si="21"/>
        <v>32.256</v>
      </c>
      <c r="U15" s="56">
        <f t="shared" si="21"/>
        <v>25.8048</v>
      </c>
      <c r="V15" s="6">
        <f t="shared" si="21"/>
        <v>25.8048</v>
      </c>
      <c r="W15" s="6">
        <f t="shared" si="21"/>
        <v>25.8048</v>
      </c>
      <c r="X15" s="76">
        <f t="shared" si="21"/>
        <v>20.643840000000001</v>
      </c>
      <c r="Y15" s="6">
        <f t="shared" si="21"/>
        <v>20.643840000000001</v>
      </c>
      <c r="Z15" s="6">
        <f t="shared" si="21"/>
        <v>20.643840000000001</v>
      </c>
      <c r="AA15" s="76">
        <f t="shared" si="21"/>
        <v>16.515072</v>
      </c>
      <c r="AB15" s="6">
        <f t="shared" si="21"/>
        <v>16.515072</v>
      </c>
      <c r="AC15" s="6">
        <f t="shared" si="21"/>
        <v>16.515072</v>
      </c>
      <c r="AD15" s="77">
        <f t="shared" si="21"/>
        <v>13.212057600000001</v>
      </c>
      <c r="AE15" s="57">
        <f t="shared" si="21"/>
        <v>13.212057600000001</v>
      </c>
      <c r="AF15" s="57">
        <f t="shared" si="21"/>
        <v>13.212057600000001</v>
      </c>
      <c r="AG15" s="77">
        <f t="shared" si="21"/>
        <v>10.569646080000002</v>
      </c>
      <c r="AH15" s="57">
        <f t="shared" si="21"/>
        <v>10.569646080000002</v>
      </c>
      <c r="AI15" s="57">
        <f t="shared" si="21"/>
        <v>10.569646080000002</v>
      </c>
      <c r="AJ15" s="78">
        <f t="shared" si="21"/>
        <v>8.4557168640000011</v>
      </c>
      <c r="AK15" s="57">
        <f t="shared" si="21"/>
        <v>8.4557168640000011</v>
      </c>
      <c r="AL15" s="57">
        <f t="shared" si="21"/>
        <v>8.4557168640000011</v>
      </c>
      <c r="AM15" s="78">
        <f t="shared" si="21"/>
        <v>6.7645734912000011</v>
      </c>
      <c r="AN15" s="57">
        <f t="shared" si="21"/>
        <v>6.7645734912000011</v>
      </c>
      <c r="AO15" s="57">
        <f t="shared" si="21"/>
        <v>6.7645734912000011</v>
      </c>
      <c r="AP15" s="78">
        <f t="shared" si="21"/>
        <v>5.4116587929600009</v>
      </c>
      <c r="AQ15" s="57">
        <f t="shared" si="21"/>
        <v>5.4116587929600009</v>
      </c>
      <c r="AR15" s="57">
        <f t="shared" si="21"/>
        <v>5.4116587929600009</v>
      </c>
      <c r="AS15" s="78">
        <f t="shared" si="21"/>
        <v>4.329327034368001</v>
      </c>
      <c r="AT15" s="57">
        <f t="shared" si="21"/>
        <v>4.329327034368001</v>
      </c>
      <c r="AU15" s="57">
        <f t="shared" si="21"/>
        <v>4.329327034368001</v>
      </c>
      <c r="AV15" s="57"/>
      <c r="AW15" s="57"/>
      <c r="AX15" s="57"/>
      <c r="AY15" s="57"/>
      <c r="AZ15" s="57"/>
      <c r="BA15" s="57"/>
      <c r="BB15" s="57"/>
      <c r="BC15" s="57"/>
      <c r="BD15" s="57"/>
      <c r="BE15" s="57"/>
      <c r="BF15" s="57"/>
      <c r="BG15" s="57"/>
      <c r="BH15" s="57"/>
      <c r="BI15" s="57"/>
      <c r="BJ15" s="57"/>
      <c r="BK15" s="57"/>
      <c r="BL15" s="57"/>
      <c r="BM15" s="57"/>
      <c r="BN15" s="57"/>
      <c r="BO15" s="57"/>
      <c r="BP15" s="57"/>
      <c r="BQ15" s="57"/>
      <c r="BR15" s="57"/>
      <c r="BS15" s="57"/>
      <c r="BT15" s="57"/>
      <c r="BU15" s="57"/>
      <c r="BV15" s="57"/>
      <c r="BW15" s="57"/>
      <c r="BX15" s="57"/>
      <c r="BY15" s="57"/>
      <c r="BZ15" s="57"/>
      <c r="CA15" s="57"/>
      <c r="CB15" s="57"/>
    </row>
    <row r="16" spans="1:80" ht="15.75" hidden="1" customHeight="1" outlineLevel="1" x14ac:dyDescent="0.25">
      <c r="G16" s="141"/>
      <c r="H16" s="5" t="s">
        <v>8</v>
      </c>
      <c r="J16" s="6"/>
      <c r="K16" s="6"/>
      <c r="L16" s="56">
        <f t="shared" si="18"/>
        <v>17.279999999999998</v>
      </c>
      <c r="M16" s="6">
        <f t="shared" si="19"/>
        <v>17.279999999999998</v>
      </c>
      <c r="N16" s="6">
        <f t="shared" si="20"/>
        <v>17.279999999999998</v>
      </c>
      <c r="O16" s="6">
        <f t="shared" ref="O16:O17" si="22">L16</f>
        <v>17.279999999999998</v>
      </c>
      <c r="P16" s="6">
        <f t="shared" ref="P16:P17" si="23">L16</f>
        <v>17.279999999999998</v>
      </c>
      <c r="Q16" s="6">
        <f t="shared" ref="Q16:Q17" si="24">L16</f>
        <v>17.279999999999998</v>
      </c>
      <c r="R16" s="56">
        <f t="shared" ref="R16:AU16" si="25">L16*0.8</f>
        <v>13.823999999999998</v>
      </c>
      <c r="S16" s="6">
        <f t="shared" si="25"/>
        <v>13.823999999999998</v>
      </c>
      <c r="T16" s="6">
        <f t="shared" si="25"/>
        <v>13.823999999999998</v>
      </c>
      <c r="U16" s="6">
        <f t="shared" si="25"/>
        <v>13.823999999999998</v>
      </c>
      <c r="V16" s="6">
        <f t="shared" si="25"/>
        <v>13.823999999999998</v>
      </c>
      <c r="W16" s="6">
        <f t="shared" si="25"/>
        <v>13.823999999999998</v>
      </c>
      <c r="X16" s="76">
        <f t="shared" si="25"/>
        <v>11.059199999999999</v>
      </c>
      <c r="Y16" s="6">
        <f t="shared" si="25"/>
        <v>11.059199999999999</v>
      </c>
      <c r="Z16" s="6">
        <f t="shared" si="25"/>
        <v>11.059199999999999</v>
      </c>
      <c r="AA16" s="6">
        <f t="shared" si="25"/>
        <v>11.059199999999999</v>
      </c>
      <c r="AB16" s="6">
        <f t="shared" si="25"/>
        <v>11.059199999999999</v>
      </c>
      <c r="AC16" s="6">
        <f t="shared" si="25"/>
        <v>11.059199999999999</v>
      </c>
      <c r="AD16" s="77">
        <f t="shared" si="25"/>
        <v>8.8473600000000001</v>
      </c>
      <c r="AE16" s="57">
        <f t="shared" si="25"/>
        <v>8.8473600000000001</v>
      </c>
      <c r="AF16" s="57">
        <f t="shared" si="25"/>
        <v>8.8473600000000001</v>
      </c>
      <c r="AG16" s="57">
        <f t="shared" si="25"/>
        <v>8.8473600000000001</v>
      </c>
      <c r="AH16" s="57">
        <f t="shared" si="25"/>
        <v>8.8473600000000001</v>
      </c>
      <c r="AI16" s="57">
        <f t="shared" si="25"/>
        <v>8.8473600000000001</v>
      </c>
      <c r="AJ16" s="78">
        <f t="shared" si="25"/>
        <v>7.0778880000000006</v>
      </c>
      <c r="AK16" s="57">
        <f t="shared" si="25"/>
        <v>7.0778880000000006</v>
      </c>
      <c r="AL16" s="57">
        <f t="shared" si="25"/>
        <v>7.0778880000000006</v>
      </c>
      <c r="AM16" s="57">
        <f t="shared" si="25"/>
        <v>7.0778880000000006</v>
      </c>
      <c r="AN16" s="57">
        <f t="shared" si="25"/>
        <v>7.0778880000000006</v>
      </c>
      <c r="AO16" s="57">
        <f t="shared" si="25"/>
        <v>7.0778880000000006</v>
      </c>
      <c r="AP16" s="78">
        <f t="shared" si="25"/>
        <v>5.6623104000000009</v>
      </c>
      <c r="AQ16" s="57">
        <f t="shared" si="25"/>
        <v>5.6623104000000009</v>
      </c>
      <c r="AR16" s="57">
        <f t="shared" si="25"/>
        <v>5.6623104000000009</v>
      </c>
      <c r="AS16" s="57">
        <f t="shared" si="25"/>
        <v>5.6623104000000009</v>
      </c>
      <c r="AT16" s="57">
        <f t="shared" si="25"/>
        <v>5.6623104000000009</v>
      </c>
      <c r="AU16" s="57">
        <f t="shared" si="25"/>
        <v>5.6623104000000009</v>
      </c>
      <c r="AV16" s="57"/>
      <c r="AW16" s="57"/>
      <c r="AX16" s="57"/>
      <c r="AY16" s="57"/>
      <c r="AZ16" s="57"/>
      <c r="BA16" s="57"/>
      <c r="BB16" s="57"/>
      <c r="BC16" s="57"/>
      <c r="BD16" s="57"/>
      <c r="BE16" s="57"/>
      <c r="BF16" s="57"/>
      <c r="BG16" s="57"/>
      <c r="BH16" s="57"/>
      <c r="BI16" s="57"/>
      <c r="BJ16" s="57"/>
      <c r="BK16" s="57"/>
      <c r="BL16" s="57"/>
      <c r="BM16" s="57"/>
      <c r="BN16" s="57"/>
      <c r="BO16" s="57"/>
      <c r="BP16" s="57"/>
      <c r="BQ16" s="57"/>
      <c r="BR16" s="57"/>
      <c r="BS16" s="57"/>
      <c r="BT16" s="57"/>
      <c r="BU16" s="57"/>
      <c r="BV16" s="57"/>
      <c r="BW16" s="57"/>
      <c r="BX16" s="57"/>
      <c r="BY16" s="57"/>
      <c r="BZ16" s="57"/>
      <c r="CA16" s="57"/>
      <c r="CB16" s="57"/>
    </row>
    <row r="17" spans="7:80" ht="15.75" hidden="1" customHeight="1" outlineLevel="1" x14ac:dyDescent="0.25">
      <c r="G17" s="141"/>
      <c r="H17" s="5" t="s">
        <v>10</v>
      </c>
      <c r="J17" s="6"/>
      <c r="K17" s="6"/>
      <c r="L17" s="56">
        <f t="shared" si="18"/>
        <v>4.3199999999999994</v>
      </c>
      <c r="M17" s="6">
        <f t="shared" si="19"/>
        <v>4.3199999999999994</v>
      </c>
      <c r="N17" s="6">
        <f t="shared" si="20"/>
        <v>4.3199999999999994</v>
      </c>
      <c r="O17" s="6">
        <f t="shared" si="22"/>
        <v>4.3199999999999994</v>
      </c>
      <c r="P17" s="6">
        <f t="shared" si="23"/>
        <v>4.3199999999999994</v>
      </c>
      <c r="Q17" s="6">
        <f t="shared" si="24"/>
        <v>4.3199999999999994</v>
      </c>
      <c r="R17" s="6">
        <f>L17</f>
        <v>4.3199999999999994</v>
      </c>
      <c r="S17" s="6">
        <f>L17</f>
        <v>4.3199999999999994</v>
      </c>
      <c r="T17" s="6">
        <f>L17</f>
        <v>4.3199999999999994</v>
      </c>
      <c r="U17" s="6">
        <f>L17</f>
        <v>4.3199999999999994</v>
      </c>
      <c r="V17" s="6">
        <f>L17</f>
        <v>4.3199999999999994</v>
      </c>
      <c r="W17" s="6">
        <f>L17</f>
        <v>4.3199999999999994</v>
      </c>
      <c r="X17" s="76">
        <f t="shared" ref="X17:AU17" si="26">L17*0.8</f>
        <v>3.4559999999999995</v>
      </c>
      <c r="Y17" s="6">
        <f t="shared" si="26"/>
        <v>3.4559999999999995</v>
      </c>
      <c r="Z17" s="6">
        <f t="shared" si="26"/>
        <v>3.4559999999999995</v>
      </c>
      <c r="AA17" s="6">
        <f t="shared" si="26"/>
        <v>3.4559999999999995</v>
      </c>
      <c r="AB17" s="6">
        <f t="shared" si="26"/>
        <v>3.4559999999999995</v>
      </c>
      <c r="AC17" s="6">
        <f t="shared" si="26"/>
        <v>3.4559999999999995</v>
      </c>
      <c r="AD17" s="6">
        <f t="shared" si="26"/>
        <v>3.4559999999999995</v>
      </c>
      <c r="AE17" s="6">
        <f t="shared" si="26"/>
        <v>3.4559999999999995</v>
      </c>
      <c r="AF17" s="6">
        <f t="shared" si="26"/>
        <v>3.4559999999999995</v>
      </c>
      <c r="AG17" s="6">
        <f t="shared" si="26"/>
        <v>3.4559999999999995</v>
      </c>
      <c r="AH17" s="6">
        <f t="shared" si="26"/>
        <v>3.4559999999999995</v>
      </c>
      <c r="AI17" s="6">
        <f t="shared" si="26"/>
        <v>3.4559999999999995</v>
      </c>
      <c r="AJ17" s="78">
        <f t="shared" si="26"/>
        <v>2.7647999999999997</v>
      </c>
      <c r="AK17" s="57">
        <f t="shared" si="26"/>
        <v>2.7647999999999997</v>
      </c>
      <c r="AL17" s="57">
        <f t="shared" si="26"/>
        <v>2.7647999999999997</v>
      </c>
      <c r="AM17" s="57">
        <f t="shared" si="26"/>
        <v>2.7647999999999997</v>
      </c>
      <c r="AN17" s="57">
        <f t="shared" si="26"/>
        <v>2.7647999999999997</v>
      </c>
      <c r="AO17" s="57">
        <f t="shared" si="26"/>
        <v>2.7647999999999997</v>
      </c>
      <c r="AP17" s="57">
        <f t="shared" si="26"/>
        <v>2.7647999999999997</v>
      </c>
      <c r="AQ17" s="57">
        <f t="shared" si="26"/>
        <v>2.7647999999999997</v>
      </c>
      <c r="AR17" s="57">
        <f t="shared" si="26"/>
        <v>2.7647999999999997</v>
      </c>
      <c r="AS17" s="57">
        <f t="shared" si="26"/>
        <v>2.7647999999999997</v>
      </c>
      <c r="AT17" s="57">
        <f t="shared" si="26"/>
        <v>2.7647999999999997</v>
      </c>
      <c r="AU17" s="57">
        <f t="shared" si="26"/>
        <v>2.7647999999999997</v>
      </c>
      <c r="AV17" s="57"/>
      <c r="AW17" s="57"/>
      <c r="AX17" s="57"/>
      <c r="AY17" s="57"/>
      <c r="AZ17" s="57"/>
      <c r="BA17" s="57"/>
      <c r="BB17" s="57"/>
      <c r="BC17" s="57"/>
      <c r="BD17" s="57"/>
      <c r="BE17" s="57"/>
      <c r="BF17" s="57"/>
      <c r="BG17" s="57"/>
      <c r="BH17" s="57"/>
      <c r="BI17" s="57"/>
      <c r="BJ17" s="57"/>
      <c r="BK17" s="57"/>
      <c r="BL17" s="57"/>
      <c r="BM17" s="57"/>
      <c r="BN17" s="57"/>
      <c r="BO17" s="57"/>
      <c r="BP17" s="57"/>
      <c r="BQ17" s="57"/>
      <c r="BR17" s="57"/>
      <c r="BS17" s="57"/>
      <c r="BT17" s="57"/>
      <c r="BU17" s="57"/>
      <c r="BV17" s="57"/>
      <c r="BW17" s="57"/>
      <c r="BX17" s="57"/>
      <c r="BY17" s="57"/>
      <c r="BZ17" s="57"/>
      <c r="CA17" s="57"/>
      <c r="CB17" s="57"/>
    </row>
    <row r="18" spans="7:80" ht="15.75" hidden="1" customHeight="1" outlineLevel="1" x14ac:dyDescent="0.25">
      <c r="G18" s="140">
        <f>G15+1</f>
        <v>4</v>
      </c>
      <c r="H18" s="5" t="s">
        <v>5</v>
      </c>
      <c r="J18" s="6"/>
      <c r="K18" s="6"/>
      <c r="L18" s="6"/>
      <c r="M18" s="79">
        <f t="shared" ref="M18:M20" si="27">L15*1.2</f>
        <v>60.48</v>
      </c>
      <c r="N18" s="58">
        <f t="shared" ref="N18:N20" si="28">M18</f>
        <v>60.48</v>
      </c>
      <c r="O18" s="58">
        <f t="shared" ref="O18:O20" si="29">M18</f>
        <v>60.48</v>
      </c>
      <c r="P18" s="79">
        <f t="shared" ref="P18:AV18" si="30">M18*0.8</f>
        <v>48.384</v>
      </c>
      <c r="Q18" s="58">
        <f t="shared" si="30"/>
        <v>48.384</v>
      </c>
      <c r="R18" s="58">
        <f t="shared" si="30"/>
        <v>48.384</v>
      </c>
      <c r="S18" s="79">
        <f t="shared" si="30"/>
        <v>38.7072</v>
      </c>
      <c r="T18" s="58">
        <f t="shared" si="30"/>
        <v>38.7072</v>
      </c>
      <c r="U18" s="58">
        <f t="shared" si="30"/>
        <v>38.7072</v>
      </c>
      <c r="V18" s="80">
        <f t="shared" si="30"/>
        <v>30.965760000000003</v>
      </c>
      <c r="W18" s="58">
        <f t="shared" si="30"/>
        <v>30.965760000000003</v>
      </c>
      <c r="X18" s="58">
        <f t="shared" si="30"/>
        <v>30.965760000000003</v>
      </c>
      <c r="Y18" s="80">
        <f t="shared" si="30"/>
        <v>24.772608000000005</v>
      </c>
      <c r="Z18" s="58">
        <f t="shared" si="30"/>
        <v>24.772608000000005</v>
      </c>
      <c r="AA18" s="58">
        <f t="shared" si="30"/>
        <v>24.772608000000005</v>
      </c>
      <c r="AB18" s="80">
        <f t="shared" si="30"/>
        <v>19.818086400000006</v>
      </c>
      <c r="AC18" s="58">
        <f t="shared" si="30"/>
        <v>19.818086400000006</v>
      </c>
      <c r="AD18" s="58">
        <f t="shared" si="30"/>
        <v>19.818086400000006</v>
      </c>
      <c r="AE18" s="80">
        <f t="shared" si="30"/>
        <v>15.854469120000005</v>
      </c>
      <c r="AF18" s="58">
        <f t="shared" si="30"/>
        <v>15.854469120000005</v>
      </c>
      <c r="AG18" s="58">
        <f t="shared" si="30"/>
        <v>15.854469120000005</v>
      </c>
      <c r="AH18" s="81">
        <f t="shared" si="30"/>
        <v>12.683575296000004</v>
      </c>
      <c r="AI18" s="58">
        <f t="shared" si="30"/>
        <v>12.683575296000004</v>
      </c>
      <c r="AJ18" s="58">
        <f t="shared" si="30"/>
        <v>12.683575296000004</v>
      </c>
      <c r="AK18" s="81">
        <f t="shared" si="30"/>
        <v>10.146860236800004</v>
      </c>
      <c r="AL18" s="58">
        <f t="shared" si="30"/>
        <v>10.146860236800004</v>
      </c>
      <c r="AM18" s="58">
        <f t="shared" si="30"/>
        <v>10.146860236800004</v>
      </c>
      <c r="AN18" s="81">
        <f t="shared" si="30"/>
        <v>8.1174881894400031</v>
      </c>
      <c r="AO18" s="58">
        <f t="shared" si="30"/>
        <v>8.1174881894400031</v>
      </c>
      <c r="AP18" s="58">
        <f t="shared" si="30"/>
        <v>8.1174881894400031</v>
      </c>
      <c r="AQ18" s="81">
        <f t="shared" si="30"/>
        <v>6.4939905515520024</v>
      </c>
      <c r="AR18" s="58">
        <f t="shared" si="30"/>
        <v>6.4939905515520024</v>
      </c>
      <c r="AS18" s="58">
        <f t="shared" si="30"/>
        <v>6.4939905515520024</v>
      </c>
      <c r="AT18" s="58">
        <f t="shared" si="30"/>
        <v>5.195192441241602</v>
      </c>
      <c r="AU18" s="58">
        <f t="shared" si="30"/>
        <v>5.195192441241602</v>
      </c>
      <c r="AV18" s="58">
        <f t="shared" si="30"/>
        <v>5.195192441241602</v>
      </c>
      <c r="AW18" s="58"/>
      <c r="AX18" s="58"/>
      <c r="AY18" s="58"/>
      <c r="AZ18" s="58"/>
      <c r="BA18" s="58"/>
      <c r="BB18" s="58"/>
      <c r="BC18" s="58"/>
      <c r="BD18" s="58"/>
      <c r="BE18" s="58"/>
      <c r="BF18" s="58"/>
      <c r="BG18" s="58"/>
      <c r="BH18" s="58"/>
      <c r="BI18" s="58"/>
      <c r="BJ18" s="58"/>
      <c r="BK18" s="58"/>
      <c r="BL18" s="58"/>
      <c r="BM18" s="58"/>
      <c r="BN18" s="58"/>
      <c r="BO18" s="58"/>
      <c r="BP18" s="58"/>
      <c r="BQ18" s="58"/>
      <c r="BR18" s="58"/>
      <c r="BS18" s="58"/>
      <c r="BT18" s="58"/>
      <c r="BU18" s="58"/>
      <c r="BV18" s="58"/>
      <c r="BW18" s="58"/>
      <c r="BX18" s="58"/>
      <c r="BY18" s="58"/>
      <c r="BZ18" s="58"/>
      <c r="CA18" s="58"/>
      <c r="CB18" s="58"/>
    </row>
    <row r="19" spans="7:80" ht="15.75" hidden="1" customHeight="1" outlineLevel="1" x14ac:dyDescent="0.25">
      <c r="G19" s="141"/>
      <c r="H19" s="5" t="s">
        <v>8</v>
      </c>
      <c r="J19" s="6"/>
      <c r="K19" s="6"/>
      <c r="L19" s="6"/>
      <c r="M19" s="79">
        <f t="shared" si="27"/>
        <v>20.735999999999997</v>
      </c>
      <c r="N19" s="58">
        <f t="shared" si="28"/>
        <v>20.735999999999997</v>
      </c>
      <c r="O19" s="58">
        <f t="shared" si="29"/>
        <v>20.735999999999997</v>
      </c>
      <c r="P19" s="58">
        <f t="shared" ref="P19:P20" si="31">M19</f>
        <v>20.735999999999997</v>
      </c>
      <c r="Q19" s="58">
        <f t="shared" ref="Q19:Q20" si="32">M19</f>
        <v>20.735999999999997</v>
      </c>
      <c r="R19" s="58">
        <f t="shared" ref="R19:R20" si="33">M19</f>
        <v>20.735999999999997</v>
      </c>
      <c r="S19" s="79">
        <f t="shared" ref="S19:AV19" si="34">M19*0.8</f>
        <v>16.588799999999999</v>
      </c>
      <c r="T19" s="58">
        <f t="shared" si="34"/>
        <v>16.588799999999999</v>
      </c>
      <c r="U19" s="58">
        <f t="shared" si="34"/>
        <v>16.588799999999999</v>
      </c>
      <c r="V19" s="58">
        <f t="shared" si="34"/>
        <v>16.588799999999999</v>
      </c>
      <c r="W19" s="58">
        <f t="shared" si="34"/>
        <v>16.588799999999999</v>
      </c>
      <c r="X19" s="58">
        <f t="shared" si="34"/>
        <v>16.588799999999999</v>
      </c>
      <c r="Y19" s="80">
        <f t="shared" si="34"/>
        <v>13.271039999999999</v>
      </c>
      <c r="Z19" s="58">
        <f t="shared" si="34"/>
        <v>13.271039999999999</v>
      </c>
      <c r="AA19" s="58">
        <f t="shared" si="34"/>
        <v>13.271039999999999</v>
      </c>
      <c r="AB19" s="58">
        <f t="shared" si="34"/>
        <v>13.271039999999999</v>
      </c>
      <c r="AC19" s="58">
        <f t="shared" si="34"/>
        <v>13.271039999999999</v>
      </c>
      <c r="AD19" s="58">
        <f t="shared" si="34"/>
        <v>13.271039999999999</v>
      </c>
      <c r="AE19" s="80">
        <f t="shared" si="34"/>
        <v>10.616832</v>
      </c>
      <c r="AF19" s="58">
        <f t="shared" si="34"/>
        <v>10.616832</v>
      </c>
      <c r="AG19" s="58">
        <f t="shared" si="34"/>
        <v>10.616832</v>
      </c>
      <c r="AH19" s="58">
        <f t="shared" si="34"/>
        <v>10.616832</v>
      </c>
      <c r="AI19" s="58">
        <f t="shared" si="34"/>
        <v>10.616832</v>
      </c>
      <c r="AJ19" s="58">
        <f t="shared" si="34"/>
        <v>10.616832</v>
      </c>
      <c r="AK19" s="81">
        <f t="shared" si="34"/>
        <v>8.4934656000000004</v>
      </c>
      <c r="AL19" s="58">
        <f t="shared" si="34"/>
        <v>8.4934656000000004</v>
      </c>
      <c r="AM19" s="58">
        <f t="shared" si="34"/>
        <v>8.4934656000000004</v>
      </c>
      <c r="AN19" s="58">
        <f t="shared" si="34"/>
        <v>8.4934656000000004</v>
      </c>
      <c r="AO19" s="58">
        <f t="shared" si="34"/>
        <v>8.4934656000000004</v>
      </c>
      <c r="AP19" s="58">
        <f t="shared" si="34"/>
        <v>8.4934656000000004</v>
      </c>
      <c r="AQ19" s="81">
        <f t="shared" si="34"/>
        <v>6.7947724800000007</v>
      </c>
      <c r="AR19" s="58">
        <f t="shared" si="34"/>
        <v>6.7947724800000007</v>
      </c>
      <c r="AS19" s="58">
        <f t="shared" si="34"/>
        <v>6.7947724800000007</v>
      </c>
      <c r="AT19" s="58">
        <f t="shared" si="34"/>
        <v>6.7947724800000007</v>
      </c>
      <c r="AU19" s="58">
        <f t="shared" si="34"/>
        <v>6.7947724800000007</v>
      </c>
      <c r="AV19" s="58">
        <f t="shared" si="34"/>
        <v>6.7947724800000007</v>
      </c>
      <c r="AW19" s="58"/>
      <c r="AX19" s="58"/>
      <c r="AY19" s="58"/>
      <c r="AZ19" s="58"/>
      <c r="BA19" s="58"/>
      <c r="BB19" s="58"/>
      <c r="BC19" s="58"/>
      <c r="BD19" s="58"/>
      <c r="BE19" s="58"/>
      <c r="BF19" s="58"/>
      <c r="BG19" s="58"/>
      <c r="BH19" s="58"/>
      <c r="BI19" s="58"/>
      <c r="BJ19" s="58"/>
      <c r="BK19" s="58"/>
      <c r="BL19" s="58"/>
      <c r="BM19" s="58"/>
      <c r="BN19" s="58"/>
      <c r="BO19" s="58"/>
      <c r="BP19" s="58"/>
      <c r="BQ19" s="58"/>
      <c r="BR19" s="58"/>
      <c r="BS19" s="58"/>
      <c r="BT19" s="58"/>
      <c r="BU19" s="58"/>
      <c r="BV19" s="58"/>
      <c r="BW19" s="58"/>
      <c r="BX19" s="58"/>
      <c r="BY19" s="58"/>
      <c r="BZ19" s="58"/>
      <c r="CA19" s="58"/>
      <c r="CB19" s="58"/>
    </row>
    <row r="20" spans="7:80" ht="15.75" hidden="1" customHeight="1" outlineLevel="1" x14ac:dyDescent="0.25">
      <c r="G20" s="141"/>
      <c r="H20" s="5" t="s">
        <v>10</v>
      </c>
      <c r="J20" s="6"/>
      <c r="K20" s="6"/>
      <c r="L20" s="6"/>
      <c r="M20" s="79">
        <f t="shared" si="27"/>
        <v>5.1839999999999993</v>
      </c>
      <c r="N20" s="58">
        <f t="shared" si="28"/>
        <v>5.1839999999999993</v>
      </c>
      <c r="O20" s="58">
        <f t="shared" si="29"/>
        <v>5.1839999999999993</v>
      </c>
      <c r="P20" s="58">
        <f t="shared" si="31"/>
        <v>5.1839999999999993</v>
      </c>
      <c r="Q20" s="58">
        <f t="shared" si="32"/>
        <v>5.1839999999999993</v>
      </c>
      <c r="R20" s="58">
        <f t="shared" si="33"/>
        <v>5.1839999999999993</v>
      </c>
      <c r="S20" s="58">
        <f>M20</f>
        <v>5.1839999999999993</v>
      </c>
      <c r="T20" s="58">
        <f>M20</f>
        <v>5.1839999999999993</v>
      </c>
      <c r="U20" s="58">
        <f>M20</f>
        <v>5.1839999999999993</v>
      </c>
      <c r="V20" s="58">
        <f>M20</f>
        <v>5.1839999999999993</v>
      </c>
      <c r="W20" s="58">
        <f>M20</f>
        <v>5.1839999999999993</v>
      </c>
      <c r="X20" s="58">
        <f>M20</f>
        <v>5.1839999999999993</v>
      </c>
      <c r="Y20" s="80">
        <f t="shared" ref="Y20:AV20" si="35">M20*0.8</f>
        <v>4.1471999999999998</v>
      </c>
      <c r="Z20" s="58">
        <f t="shared" si="35"/>
        <v>4.1471999999999998</v>
      </c>
      <c r="AA20" s="58">
        <f t="shared" si="35"/>
        <v>4.1471999999999998</v>
      </c>
      <c r="AB20" s="58">
        <f t="shared" si="35"/>
        <v>4.1471999999999998</v>
      </c>
      <c r="AC20" s="58">
        <f t="shared" si="35"/>
        <v>4.1471999999999998</v>
      </c>
      <c r="AD20" s="58">
        <f t="shared" si="35"/>
        <v>4.1471999999999998</v>
      </c>
      <c r="AE20" s="58">
        <f t="shared" si="35"/>
        <v>4.1471999999999998</v>
      </c>
      <c r="AF20" s="58">
        <f t="shared" si="35"/>
        <v>4.1471999999999998</v>
      </c>
      <c r="AG20" s="58">
        <f t="shared" si="35"/>
        <v>4.1471999999999998</v>
      </c>
      <c r="AH20" s="58">
        <f t="shared" si="35"/>
        <v>4.1471999999999998</v>
      </c>
      <c r="AI20" s="58">
        <f t="shared" si="35"/>
        <v>4.1471999999999998</v>
      </c>
      <c r="AJ20" s="58">
        <f t="shared" si="35"/>
        <v>4.1471999999999998</v>
      </c>
      <c r="AK20" s="81">
        <f t="shared" si="35"/>
        <v>3.3177599999999998</v>
      </c>
      <c r="AL20" s="58">
        <f t="shared" si="35"/>
        <v>3.3177599999999998</v>
      </c>
      <c r="AM20" s="58">
        <f t="shared" si="35"/>
        <v>3.3177599999999998</v>
      </c>
      <c r="AN20" s="58">
        <f t="shared" si="35"/>
        <v>3.3177599999999998</v>
      </c>
      <c r="AO20" s="58">
        <f t="shared" si="35"/>
        <v>3.3177599999999998</v>
      </c>
      <c r="AP20" s="58">
        <f t="shared" si="35"/>
        <v>3.3177599999999998</v>
      </c>
      <c r="AQ20" s="58">
        <f t="shared" si="35"/>
        <v>3.3177599999999998</v>
      </c>
      <c r="AR20" s="58">
        <f t="shared" si="35"/>
        <v>3.3177599999999998</v>
      </c>
      <c r="AS20" s="58">
        <f t="shared" si="35"/>
        <v>3.3177599999999998</v>
      </c>
      <c r="AT20" s="58">
        <f t="shared" si="35"/>
        <v>3.3177599999999998</v>
      </c>
      <c r="AU20" s="58">
        <f t="shared" si="35"/>
        <v>3.3177599999999998</v>
      </c>
      <c r="AV20" s="58">
        <f t="shared" si="35"/>
        <v>3.3177599999999998</v>
      </c>
      <c r="AW20" s="58"/>
      <c r="AX20" s="58"/>
      <c r="AY20" s="58"/>
      <c r="AZ20" s="58"/>
      <c r="BA20" s="58"/>
      <c r="BB20" s="58"/>
      <c r="BC20" s="58"/>
      <c r="BD20" s="58"/>
      <c r="BE20" s="58"/>
      <c r="BF20" s="58"/>
      <c r="BG20" s="58"/>
      <c r="BH20" s="58"/>
      <c r="BI20" s="58"/>
      <c r="BJ20" s="58"/>
      <c r="BK20" s="58"/>
      <c r="BL20" s="58"/>
      <c r="BM20" s="58"/>
      <c r="BN20" s="58"/>
      <c r="BO20" s="58"/>
      <c r="BP20" s="58"/>
      <c r="BQ20" s="58"/>
      <c r="BR20" s="58"/>
      <c r="BS20" s="58"/>
      <c r="BT20" s="58"/>
      <c r="BU20" s="58"/>
      <c r="BV20" s="58"/>
      <c r="BW20" s="58"/>
      <c r="BX20" s="58"/>
      <c r="BY20" s="58"/>
      <c r="BZ20" s="58"/>
      <c r="CA20" s="58"/>
      <c r="CB20" s="58"/>
    </row>
    <row r="21" spans="7:80" ht="15.75" hidden="1" customHeight="1" outlineLevel="1" x14ac:dyDescent="0.25">
      <c r="G21" s="140">
        <f>G18+1</f>
        <v>5</v>
      </c>
      <c r="H21" s="5" t="s">
        <v>5</v>
      </c>
      <c r="J21" s="6"/>
      <c r="K21" s="6"/>
      <c r="L21" s="6"/>
      <c r="M21" s="6"/>
      <c r="N21" s="79">
        <f t="shared" ref="N21:N23" si="36">M18*1.2</f>
        <v>72.575999999999993</v>
      </c>
      <c r="O21" s="58">
        <f t="shared" ref="O21:O23" si="37">N21</f>
        <v>72.575999999999993</v>
      </c>
      <c r="P21" s="58">
        <f t="shared" ref="P21:P23" si="38">N21</f>
        <v>72.575999999999993</v>
      </c>
      <c r="Q21" s="82">
        <f t="shared" ref="Q21:AW21" si="39">N21*0.8</f>
        <v>58.0608</v>
      </c>
      <c r="R21" s="58">
        <f t="shared" si="39"/>
        <v>58.0608</v>
      </c>
      <c r="S21" s="58">
        <f t="shared" si="39"/>
        <v>58.0608</v>
      </c>
      <c r="T21" s="79">
        <f t="shared" si="39"/>
        <v>46.448640000000005</v>
      </c>
      <c r="U21" s="58">
        <f t="shared" si="39"/>
        <v>46.448640000000005</v>
      </c>
      <c r="V21" s="58">
        <f t="shared" si="39"/>
        <v>46.448640000000005</v>
      </c>
      <c r="W21" s="80">
        <f t="shared" si="39"/>
        <v>37.158912000000008</v>
      </c>
      <c r="X21" s="58">
        <f t="shared" si="39"/>
        <v>37.158912000000008</v>
      </c>
      <c r="Y21" s="58">
        <f t="shared" si="39"/>
        <v>37.158912000000008</v>
      </c>
      <c r="Z21" s="80">
        <f t="shared" si="39"/>
        <v>29.727129600000008</v>
      </c>
      <c r="AA21" s="58">
        <f t="shared" si="39"/>
        <v>29.727129600000008</v>
      </c>
      <c r="AB21" s="58">
        <f t="shared" si="39"/>
        <v>29.727129600000008</v>
      </c>
      <c r="AC21" s="80">
        <f t="shared" si="39"/>
        <v>23.781703680000007</v>
      </c>
      <c r="AD21" s="58">
        <f t="shared" si="39"/>
        <v>23.781703680000007</v>
      </c>
      <c r="AE21" s="58">
        <f t="shared" si="39"/>
        <v>23.781703680000007</v>
      </c>
      <c r="AF21" s="80">
        <f t="shared" si="39"/>
        <v>19.025362944000005</v>
      </c>
      <c r="AG21" s="58">
        <f t="shared" si="39"/>
        <v>19.025362944000005</v>
      </c>
      <c r="AH21" s="58">
        <f t="shared" si="39"/>
        <v>19.025362944000005</v>
      </c>
      <c r="AI21" s="81">
        <f t="shared" si="39"/>
        <v>15.220290355200005</v>
      </c>
      <c r="AJ21" s="58">
        <f t="shared" si="39"/>
        <v>15.220290355200005</v>
      </c>
      <c r="AK21" s="58">
        <f t="shared" si="39"/>
        <v>15.220290355200005</v>
      </c>
      <c r="AL21" s="81">
        <f t="shared" si="39"/>
        <v>12.176232284160005</v>
      </c>
      <c r="AM21" s="58">
        <f t="shared" si="39"/>
        <v>12.176232284160005</v>
      </c>
      <c r="AN21" s="58">
        <f t="shared" si="39"/>
        <v>12.176232284160005</v>
      </c>
      <c r="AO21" s="81">
        <f t="shared" si="39"/>
        <v>9.7409858273280037</v>
      </c>
      <c r="AP21" s="58">
        <f t="shared" si="39"/>
        <v>9.7409858273280037</v>
      </c>
      <c r="AQ21" s="58">
        <f t="shared" si="39"/>
        <v>9.7409858273280037</v>
      </c>
      <c r="AR21" s="81">
        <f t="shared" si="39"/>
        <v>7.7927886618624029</v>
      </c>
      <c r="AS21" s="58">
        <f t="shared" si="39"/>
        <v>7.7927886618624029</v>
      </c>
      <c r="AT21" s="58">
        <f t="shared" si="39"/>
        <v>7.7927886618624029</v>
      </c>
      <c r="AU21" s="58">
        <f t="shared" si="39"/>
        <v>6.2342309294899225</v>
      </c>
      <c r="AV21" s="58">
        <f t="shared" si="39"/>
        <v>6.2342309294899225</v>
      </c>
      <c r="AW21" s="58">
        <f t="shared" si="39"/>
        <v>6.2342309294899225</v>
      </c>
      <c r="AX21" s="58"/>
      <c r="AY21" s="58"/>
      <c r="AZ21" s="58"/>
      <c r="BA21" s="58"/>
      <c r="BB21" s="58"/>
      <c r="BC21" s="58"/>
      <c r="BD21" s="58"/>
      <c r="BE21" s="58"/>
      <c r="BF21" s="58"/>
      <c r="BG21" s="58"/>
      <c r="BH21" s="58"/>
      <c r="BI21" s="58"/>
      <c r="BJ21" s="58"/>
      <c r="BK21" s="58"/>
      <c r="BL21" s="58"/>
      <c r="BM21" s="58"/>
      <c r="BN21" s="58"/>
      <c r="BO21" s="58"/>
      <c r="BP21" s="58"/>
      <c r="BQ21" s="58"/>
      <c r="BR21" s="58"/>
      <c r="BS21" s="58"/>
      <c r="BT21" s="58"/>
      <c r="BU21" s="58"/>
      <c r="BV21" s="58"/>
      <c r="BW21" s="58"/>
      <c r="BX21" s="58"/>
      <c r="BY21" s="58"/>
      <c r="BZ21" s="58"/>
      <c r="CA21" s="58"/>
      <c r="CB21" s="58"/>
    </row>
    <row r="22" spans="7:80" ht="15.75" hidden="1" customHeight="1" outlineLevel="1" x14ac:dyDescent="0.25">
      <c r="G22" s="141"/>
      <c r="H22" s="5" t="s">
        <v>8</v>
      </c>
      <c r="J22" s="6"/>
      <c r="K22" s="6"/>
      <c r="L22" s="6"/>
      <c r="M22" s="6"/>
      <c r="N22" s="79">
        <f t="shared" si="36"/>
        <v>24.883199999999995</v>
      </c>
      <c r="O22" s="58">
        <f t="shared" si="37"/>
        <v>24.883199999999995</v>
      </c>
      <c r="P22" s="58">
        <f t="shared" si="38"/>
        <v>24.883199999999995</v>
      </c>
      <c r="Q22" s="58">
        <f t="shared" ref="Q22:Q23" si="40">N22</f>
        <v>24.883199999999995</v>
      </c>
      <c r="R22" s="58">
        <f t="shared" ref="R22:R23" si="41">N22</f>
        <v>24.883199999999995</v>
      </c>
      <c r="S22" s="58">
        <f t="shared" ref="S22:S23" si="42">N22</f>
        <v>24.883199999999995</v>
      </c>
      <c r="T22" s="79">
        <f t="shared" ref="T22:AW22" si="43">N22*0.8</f>
        <v>19.906559999999999</v>
      </c>
      <c r="U22" s="58">
        <f t="shared" si="43"/>
        <v>19.906559999999999</v>
      </c>
      <c r="V22" s="58">
        <f t="shared" si="43"/>
        <v>19.906559999999999</v>
      </c>
      <c r="W22" s="58">
        <f t="shared" si="43"/>
        <v>19.906559999999999</v>
      </c>
      <c r="X22" s="58">
        <f t="shared" si="43"/>
        <v>19.906559999999999</v>
      </c>
      <c r="Y22" s="58">
        <f t="shared" si="43"/>
        <v>19.906559999999999</v>
      </c>
      <c r="Z22" s="80">
        <f t="shared" si="43"/>
        <v>15.925248</v>
      </c>
      <c r="AA22" s="58">
        <f t="shared" si="43"/>
        <v>15.925248</v>
      </c>
      <c r="AB22" s="58">
        <f t="shared" si="43"/>
        <v>15.925248</v>
      </c>
      <c r="AC22" s="58">
        <f t="shared" si="43"/>
        <v>15.925248</v>
      </c>
      <c r="AD22" s="58">
        <f t="shared" si="43"/>
        <v>15.925248</v>
      </c>
      <c r="AE22" s="58">
        <f t="shared" si="43"/>
        <v>15.925248</v>
      </c>
      <c r="AF22" s="80">
        <f t="shared" si="43"/>
        <v>12.740198400000001</v>
      </c>
      <c r="AG22" s="58">
        <f t="shared" si="43"/>
        <v>12.740198400000001</v>
      </c>
      <c r="AH22" s="58">
        <f t="shared" si="43"/>
        <v>12.740198400000001</v>
      </c>
      <c r="AI22" s="58">
        <f t="shared" si="43"/>
        <v>12.740198400000001</v>
      </c>
      <c r="AJ22" s="58">
        <f t="shared" si="43"/>
        <v>12.740198400000001</v>
      </c>
      <c r="AK22" s="58">
        <f t="shared" si="43"/>
        <v>12.740198400000001</v>
      </c>
      <c r="AL22" s="81">
        <f t="shared" si="43"/>
        <v>10.192158720000002</v>
      </c>
      <c r="AM22" s="58">
        <f t="shared" si="43"/>
        <v>10.192158720000002</v>
      </c>
      <c r="AN22" s="58">
        <f t="shared" si="43"/>
        <v>10.192158720000002</v>
      </c>
      <c r="AO22" s="58">
        <f t="shared" si="43"/>
        <v>10.192158720000002</v>
      </c>
      <c r="AP22" s="58">
        <f t="shared" si="43"/>
        <v>10.192158720000002</v>
      </c>
      <c r="AQ22" s="58">
        <f t="shared" si="43"/>
        <v>10.192158720000002</v>
      </c>
      <c r="AR22" s="81">
        <f t="shared" si="43"/>
        <v>8.1537269760000015</v>
      </c>
      <c r="AS22" s="58">
        <f t="shared" si="43"/>
        <v>8.1537269760000015</v>
      </c>
      <c r="AT22" s="58">
        <f t="shared" si="43"/>
        <v>8.1537269760000015</v>
      </c>
      <c r="AU22" s="58">
        <f t="shared" si="43"/>
        <v>8.1537269760000015</v>
      </c>
      <c r="AV22" s="58">
        <f t="shared" si="43"/>
        <v>8.1537269760000015</v>
      </c>
      <c r="AW22" s="58">
        <f t="shared" si="43"/>
        <v>8.1537269760000015</v>
      </c>
      <c r="AX22" s="58"/>
      <c r="AY22" s="58"/>
      <c r="AZ22" s="58"/>
      <c r="BA22" s="58"/>
      <c r="BB22" s="58"/>
      <c r="BC22" s="58"/>
      <c r="BD22" s="58"/>
      <c r="BE22" s="58"/>
      <c r="BF22" s="58"/>
      <c r="BG22" s="58"/>
      <c r="BH22" s="58"/>
      <c r="BI22" s="58"/>
      <c r="BJ22" s="58"/>
      <c r="BK22" s="58"/>
      <c r="BL22" s="58"/>
      <c r="BM22" s="58"/>
      <c r="BN22" s="58"/>
      <c r="BO22" s="58"/>
      <c r="BP22" s="58"/>
      <c r="BQ22" s="58"/>
      <c r="BR22" s="58"/>
      <c r="BS22" s="58"/>
      <c r="BT22" s="58"/>
      <c r="BU22" s="58"/>
      <c r="BV22" s="58"/>
      <c r="BW22" s="58"/>
      <c r="BX22" s="58"/>
      <c r="BY22" s="58"/>
      <c r="BZ22" s="58"/>
      <c r="CA22" s="58"/>
      <c r="CB22" s="58"/>
    </row>
    <row r="23" spans="7:80" ht="15.75" hidden="1" customHeight="1" outlineLevel="1" x14ac:dyDescent="0.25">
      <c r="G23" s="141"/>
      <c r="H23" s="5" t="s">
        <v>10</v>
      </c>
      <c r="J23" s="6"/>
      <c r="K23" s="6"/>
      <c r="L23" s="6"/>
      <c r="M23" s="6"/>
      <c r="N23" s="79">
        <f t="shared" si="36"/>
        <v>6.2207999999999988</v>
      </c>
      <c r="O23" s="58">
        <f t="shared" si="37"/>
        <v>6.2207999999999988</v>
      </c>
      <c r="P23" s="58">
        <f t="shared" si="38"/>
        <v>6.2207999999999988</v>
      </c>
      <c r="Q23" s="58">
        <f t="shared" si="40"/>
        <v>6.2207999999999988</v>
      </c>
      <c r="R23" s="58">
        <f t="shared" si="41"/>
        <v>6.2207999999999988</v>
      </c>
      <c r="S23" s="58">
        <f t="shared" si="42"/>
        <v>6.2207999999999988</v>
      </c>
      <c r="T23" s="58">
        <f>N23</f>
        <v>6.2207999999999988</v>
      </c>
      <c r="U23" s="58">
        <f>N23</f>
        <v>6.2207999999999988</v>
      </c>
      <c r="V23" s="58">
        <f>N23</f>
        <v>6.2207999999999988</v>
      </c>
      <c r="W23" s="58">
        <f>N23</f>
        <v>6.2207999999999988</v>
      </c>
      <c r="X23" s="58">
        <f>N23</f>
        <v>6.2207999999999988</v>
      </c>
      <c r="Y23" s="58">
        <f>N23</f>
        <v>6.2207999999999988</v>
      </c>
      <c r="Z23" s="80">
        <f t="shared" ref="Z23:AW23" si="44">N23*0.8</f>
        <v>4.9766399999999997</v>
      </c>
      <c r="AA23" s="58">
        <f t="shared" si="44"/>
        <v>4.9766399999999997</v>
      </c>
      <c r="AB23" s="58">
        <f t="shared" si="44"/>
        <v>4.9766399999999997</v>
      </c>
      <c r="AC23" s="58">
        <f t="shared" si="44"/>
        <v>4.9766399999999997</v>
      </c>
      <c r="AD23" s="58">
        <f t="shared" si="44"/>
        <v>4.9766399999999997</v>
      </c>
      <c r="AE23" s="58">
        <f t="shared" si="44"/>
        <v>4.9766399999999997</v>
      </c>
      <c r="AF23" s="58">
        <f t="shared" si="44"/>
        <v>4.9766399999999997</v>
      </c>
      <c r="AG23" s="58">
        <f t="shared" si="44"/>
        <v>4.9766399999999997</v>
      </c>
      <c r="AH23" s="58">
        <f t="shared" si="44"/>
        <v>4.9766399999999997</v>
      </c>
      <c r="AI23" s="58">
        <f t="shared" si="44"/>
        <v>4.9766399999999997</v>
      </c>
      <c r="AJ23" s="58">
        <f t="shared" si="44"/>
        <v>4.9766399999999997</v>
      </c>
      <c r="AK23" s="58">
        <f t="shared" si="44"/>
        <v>4.9766399999999997</v>
      </c>
      <c r="AL23" s="81">
        <f t="shared" si="44"/>
        <v>3.981312</v>
      </c>
      <c r="AM23" s="58">
        <f t="shared" si="44"/>
        <v>3.981312</v>
      </c>
      <c r="AN23" s="58">
        <f t="shared" si="44"/>
        <v>3.981312</v>
      </c>
      <c r="AO23" s="58">
        <f t="shared" si="44"/>
        <v>3.981312</v>
      </c>
      <c r="AP23" s="58">
        <f t="shared" si="44"/>
        <v>3.981312</v>
      </c>
      <c r="AQ23" s="58">
        <f t="shared" si="44"/>
        <v>3.981312</v>
      </c>
      <c r="AR23" s="58">
        <f t="shared" si="44"/>
        <v>3.981312</v>
      </c>
      <c r="AS23" s="58">
        <f t="shared" si="44"/>
        <v>3.981312</v>
      </c>
      <c r="AT23" s="58">
        <f t="shared" si="44"/>
        <v>3.981312</v>
      </c>
      <c r="AU23" s="58">
        <f t="shared" si="44"/>
        <v>3.981312</v>
      </c>
      <c r="AV23" s="58">
        <f t="shared" si="44"/>
        <v>3.981312</v>
      </c>
      <c r="AW23" s="58">
        <f t="shared" si="44"/>
        <v>3.981312</v>
      </c>
      <c r="AX23" s="58"/>
      <c r="AY23" s="58"/>
      <c r="AZ23" s="58"/>
      <c r="BA23" s="58"/>
      <c r="BB23" s="58"/>
      <c r="BC23" s="58"/>
      <c r="BD23" s="58"/>
      <c r="BE23" s="58"/>
      <c r="BF23" s="58"/>
      <c r="BG23" s="58"/>
      <c r="BH23" s="58"/>
      <c r="BI23" s="58"/>
      <c r="BJ23" s="58"/>
      <c r="BK23" s="58"/>
      <c r="BL23" s="58"/>
      <c r="BM23" s="58"/>
      <c r="BN23" s="58"/>
      <c r="BO23" s="58"/>
      <c r="BP23" s="58"/>
      <c r="BQ23" s="58"/>
      <c r="BR23" s="58"/>
      <c r="BS23" s="58"/>
      <c r="BT23" s="58"/>
      <c r="BU23" s="58"/>
      <c r="BV23" s="58"/>
      <c r="BW23" s="58"/>
      <c r="BX23" s="58"/>
      <c r="BY23" s="58"/>
      <c r="BZ23" s="58"/>
      <c r="CA23" s="58"/>
      <c r="CB23" s="58"/>
    </row>
    <row r="24" spans="7:80" ht="15.75" hidden="1" customHeight="1" outlineLevel="1" x14ac:dyDescent="0.25">
      <c r="G24" s="140">
        <f>G21+1</f>
        <v>6</v>
      </c>
      <c r="H24" s="5" t="s">
        <v>5</v>
      </c>
      <c r="J24" s="6"/>
      <c r="K24" s="6"/>
      <c r="L24" s="6"/>
      <c r="M24" s="6"/>
      <c r="N24" s="6"/>
      <c r="O24" s="79">
        <f t="shared" ref="O24:O26" si="45">N21*1.2</f>
        <v>87.091199999999986</v>
      </c>
      <c r="P24" s="58">
        <f t="shared" ref="P24:P26" si="46">O24</f>
        <v>87.091199999999986</v>
      </c>
      <c r="Q24" s="58">
        <f t="shared" ref="Q24:Q26" si="47">O24</f>
        <v>87.091199999999986</v>
      </c>
      <c r="R24" s="79">
        <f t="shared" ref="R24:AX24" si="48">O24*0.8</f>
        <v>69.672959999999989</v>
      </c>
      <c r="S24" s="58">
        <f t="shared" si="48"/>
        <v>69.672959999999989</v>
      </c>
      <c r="T24" s="58">
        <f t="shared" si="48"/>
        <v>69.672959999999989</v>
      </c>
      <c r="U24" s="79">
        <f t="shared" si="48"/>
        <v>55.738367999999994</v>
      </c>
      <c r="V24" s="58">
        <f t="shared" si="48"/>
        <v>55.738367999999994</v>
      </c>
      <c r="W24" s="58">
        <f t="shared" si="48"/>
        <v>55.738367999999994</v>
      </c>
      <c r="X24" s="80">
        <f t="shared" si="48"/>
        <v>44.590694399999997</v>
      </c>
      <c r="Y24" s="58">
        <f t="shared" si="48"/>
        <v>44.590694399999997</v>
      </c>
      <c r="Z24" s="58">
        <f t="shared" si="48"/>
        <v>44.590694399999997</v>
      </c>
      <c r="AA24" s="80">
        <f t="shared" si="48"/>
        <v>35.672555519999996</v>
      </c>
      <c r="AB24" s="58">
        <f t="shared" si="48"/>
        <v>35.672555519999996</v>
      </c>
      <c r="AC24" s="58">
        <f t="shared" si="48"/>
        <v>35.672555519999996</v>
      </c>
      <c r="AD24" s="80">
        <f t="shared" si="48"/>
        <v>28.538044415999998</v>
      </c>
      <c r="AE24" s="58">
        <f t="shared" si="48"/>
        <v>28.538044415999998</v>
      </c>
      <c r="AF24" s="58">
        <f t="shared" si="48"/>
        <v>28.538044415999998</v>
      </c>
      <c r="AG24" s="80">
        <f t="shared" si="48"/>
        <v>22.830435532799999</v>
      </c>
      <c r="AH24" s="58">
        <f t="shared" si="48"/>
        <v>22.830435532799999</v>
      </c>
      <c r="AI24" s="58">
        <f t="shared" si="48"/>
        <v>22.830435532799999</v>
      </c>
      <c r="AJ24" s="81">
        <f t="shared" si="48"/>
        <v>18.264348426240002</v>
      </c>
      <c r="AK24" s="58">
        <f t="shared" si="48"/>
        <v>18.264348426240002</v>
      </c>
      <c r="AL24" s="58">
        <f t="shared" si="48"/>
        <v>18.264348426240002</v>
      </c>
      <c r="AM24" s="81">
        <f t="shared" si="48"/>
        <v>14.611478740992002</v>
      </c>
      <c r="AN24" s="58">
        <f t="shared" si="48"/>
        <v>14.611478740992002</v>
      </c>
      <c r="AO24" s="58">
        <f t="shared" si="48"/>
        <v>14.611478740992002</v>
      </c>
      <c r="AP24" s="81">
        <f t="shared" si="48"/>
        <v>11.689182992793603</v>
      </c>
      <c r="AQ24" s="58">
        <f t="shared" si="48"/>
        <v>11.689182992793603</v>
      </c>
      <c r="AR24" s="58">
        <f t="shared" si="48"/>
        <v>11.689182992793603</v>
      </c>
      <c r="AS24" s="81">
        <f t="shared" si="48"/>
        <v>9.3513463942348825</v>
      </c>
      <c r="AT24" s="58">
        <f t="shared" si="48"/>
        <v>9.3513463942348825</v>
      </c>
      <c r="AU24" s="58">
        <f t="shared" si="48"/>
        <v>9.3513463942348825</v>
      </c>
      <c r="AV24" s="58">
        <f t="shared" si="48"/>
        <v>7.4810771153879063</v>
      </c>
      <c r="AW24" s="58">
        <f t="shared" si="48"/>
        <v>7.4810771153879063</v>
      </c>
      <c r="AX24" s="58">
        <f t="shared" si="48"/>
        <v>7.4810771153879063</v>
      </c>
      <c r="AY24" s="58"/>
      <c r="AZ24" s="58"/>
      <c r="BA24" s="58"/>
      <c r="BB24" s="58"/>
      <c r="BC24" s="58"/>
      <c r="BD24" s="58"/>
      <c r="BE24" s="58"/>
      <c r="BF24" s="58"/>
      <c r="BG24" s="58"/>
      <c r="BH24" s="58"/>
      <c r="BI24" s="58"/>
      <c r="BJ24" s="58"/>
      <c r="BK24" s="58"/>
      <c r="BL24" s="58"/>
      <c r="BM24" s="58"/>
      <c r="BN24" s="58"/>
      <c r="BO24" s="58"/>
      <c r="BP24" s="58"/>
      <c r="BQ24" s="58"/>
      <c r="BR24" s="58"/>
      <c r="BS24" s="58"/>
      <c r="BT24" s="58"/>
      <c r="BU24" s="58"/>
      <c r="BV24" s="58"/>
      <c r="BW24" s="58"/>
      <c r="BX24" s="58"/>
      <c r="BY24" s="58"/>
      <c r="BZ24" s="58"/>
      <c r="CA24" s="58"/>
      <c r="CB24" s="58"/>
    </row>
    <row r="25" spans="7:80" ht="15.75" hidden="1" customHeight="1" outlineLevel="1" x14ac:dyDescent="0.25">
      <c r="G25" s="141"/>
      <c r="H25" s="5" t="s">
        <v>8</v>
      </c>
      <c r="J25" s="6"/>
      <c r="K25" s="6"/>
      <c r="L25" s="6"/>
      <c r="M25" s="6"/>
      <c r="N25" s="6"/>
      <c r="O25" s="79">
        <f t="shared" si="45"/>
        <v>29.859839999999991</v>
      </c>
      <c r="P25" s="58">
        <f t="shared" si="46"/>
        <v>29.859839999999991</v>
      </c>
      <c r="Q25" s="58">
        <f t="shared" si="47"/>
        <v>29.859839999999991</v>
      </c>
      <c r="R25" s="58">
        <f t="shared" ref="R25:R26" si="49">O25</f>
        <v>29.859839999999991</v>
      </c>
      <c r="S25" s="58">
        <f t="shared" ref="S25:S26" si="50">O25</f>
        <v>29.859839999999991</v>
      </c>
      <c r="T25" s="58">
        <f t="shared" ref="T25:T26" si="51">O25</f>
        <v>29.859839999999991</v>
      </c>
      <c r="U25" s="79">
        <f t="shared" ref="U25:AX25" si="52">O25*0.8</f>
        <v>23.887871999999994</v>
      </c>
      <c r="V25" s="58">
        <f t="shared" si="52"/>
        <v>23.887871999999994</v>
      </c>
      <c r="W25" s="58">
        <f t="shared" si="52"/>
        <v>23.887871999999994</v>
      </c>
      <c r="X25" s="58">
        <f t="shared" si="52"/>
        <v>23.887871999999994</v>
      </c>
      <c r="Y25" s="58">
        <f t="shared" si="52"/>
        <v>23.887871999999994</v>
      </c>
      <c r="Z25" s="58">
        <f t="shared" si="52"/>
        <v>23.887871999999994</v>
      </c>
      <c r="AA25" s="80">
        <f t="shared" si="52"/>
        <v>19.110297599999996</v>
      </c>
      <c r="AB25" s="58">
        <f t="shared" si="52"/>
        <v>19.110297599999996</v>
      </c>
      <c r="AC25" s="58">
        <f t="shared" si="52"/>
        <v>19.110297599999996</v>
      </c>
      <c r="AD25" s="58">
        <f t="shared" si="52"/>
        <v>19.110297599999996</v>
      </c>
      <c r="AE25" s="58">
        <f t="shared" si="52"/>
        <v>19.110297599999996</v>
      </c>
      <c r="AF25" s="58">
        <f t="shared" si="52"/>
        <v>19.110297599999996</v>
      </c>
      <c r="AG25" s="80">
        <f t="shared" si="52"/>
        <v>15.288238079999998</v>
      </c>
      <c r="AH25" s="58">
        <f t="shared" si="52"/>
        <v>15.288238079999998</v>
      </c>
      <c r="AI25" s="58">
        <f t="shared" si="52"/>
        <v>15.288238079999998</v>
      </c>
      <c r="AJ25" s="58">
        <f t="shared" si="52"/>
        <v>15.288238079999998</v>
      </c>
      <c r="AK25" s="58">
        <f t="shared" si="52"/>
        <v>15.288238079999998</v>
      </c>
      <c r="AL25" s="58">
        <f t="shared" si="52"/>
        <v>15.288238079999998</v>
      </c>
      <c r="AM25" s="81">
        <f t="shared" si="52"/>
        <v>12.230590463999999</v>
      </c>
      <c r="AN25" s="58">
        <f t="shared" si="52"/>
        <v>12.230590463999999</v>
      </c>
      <c r="AO25" s="58">
        <f t="shared" si="52"/>
        <v>12.230590463999999</v>
      </c>
      <c r="AP25" s="58">
        <f t="shared" si="52"/>
        <v>12.230590463999999</v>
      </c>
      <c r="AQ25" s="58">
        <f t="shared" si="52"/>
        <v>12.230590463999999</v>
      </c>
      <c r="AR25" s="58">
        <f t="shared" si="52"/>
        <v>12.230590463999999</v>
      </c>
      <c r="AS25" s="81">
        <f t="shared" si="52"/>
        <v>9.7844723711999997</v>
      </c>
      <c r="AT25" s="58">
        <f t="shared" si="52"/>
        <v>9.7844723711999997</v>
      </c>
      <c r="AU25" s="58">
        <f t="shared" si="52"/>
        <v>9.7844723711999997</v>
      </c>
      <c r="AV25" s="58">
        <f t="shared" si="52"/>
        <v>9.7844723711999997</v>
      </c>
      <c r="AW25" s="58">
        <f t="shared" si="52"/>
        <v>9.7844723711999997</v>
      </c>
      <c r="AX25" s="58">
        <f t="shared" si="52"/>
        <v>9.7844723711999997</v>
      </c>
      <c r="AY25" s="58"/>
      <c r="AZ25" s="58"/>
      <c r="BA25" s="58"/>
      <c r="BB25" s="58"/>
      <c r="BC25" s="58"/>
      <c r="BD25" s="58"/>
      <c r="BE25" s="58"/>
      <c r="BF25" s="58"/>
      <c r="BG25" s="58"/>
      <c r="BH25" s="58"/>
      <c r="BI25" s="58"/>
      <c r="BJ25" s="58"/>
      <c r="BK25" s="58"/>
      <c r="BL25" s="58"/>
      <c r="BM25" s="58"/>
      <c r="BN25" s="58"/>
      <c r="BO25" s="58"/>
      <c r="BP25" s="58"/>
      <c r="BQ25" s="58"/>
      <c r="BR25" s="58"/>
      <c r="BS25" s="58"/>
      <c r="BT25" s="58"/>
      <c r="BU25" s="58"/>
      <c r="BV25" s="58"/>
      <c r="BW25" s="58"/>
      <c r="BX25" s="58"/>
      <c r="BY25" s="58"/>
      <c r="BZ25" s="58"/>
      <c r="CA25" s="58"/>
      <c r="CB25" s="58"/>
    </row>
    <row r="26" spans="7:80" ht="15.75" hidden="1" customHeight="1" outlineLevel="1" x14ac:dyDescent="0.25">
      <c r="G26" s="141"/>
      <c r="H26" s="5" t="s">
        <v>10</v>
      </c>
      <c r="J26" s="6"/>
      <c r="K26" s="6"/>
      <c r="L26" s="6"/>
      <c r="M26" s="6"/>
      <c r="N26" s="6"/>
      <c r="O26" s="79">
        <f t="shared" si="45"/>
        <v>7.4649599999999978</v>
      </c>
      <c r="P26" s="58">
        <f t="shared" si="46"/>
        <v>7.4649599999999978</v>
      </c>
      <c r="Q26" s="58">
        <f t="shared" si="47"/>
        <v>7.4649599999999978</v>
      </c>
      <c r="R26" s="58">
        <f t="shared" si="49"/>
        <v>7.4649599999999978</v>
      </c>
      <c r="S26" s="58">
        <f t="shared" si="50"/>
        <v>7.4649599999999978</v>
      </c>
      <c r="T26" s="58">
        <f t="shared" si="51"/>
        <v>7.4649599999999978</v>
      </c>
      <c r="U26" s="58">
        <f>O26</f>
        <v>7.4649599999999978</v>
      </c>
      <c r="V26" s="58">
        <f>O26</f>
        <v>7.4649599999999978</v>
      </c>
      <c r="W26" s="58">
        <f>O26</f>
        <v>7.4649599999999978</v>
      </c>
      <c r="X26" s="58">
        <f>O26</f>
        <v>7.4649599999999978</v>
      </c>
      <c r="Y26" s="58">
        <f>O26</f>
        <v>7.4649599999999978</v>
      </c>
      <c r="Z26" s="58">
        <f>O26</f>
        <v>7.4649599999999978</v>
      </c>
      <c r="AA26" s="80">
        <f t="shared" ref="AA26:AX26" si="53">O26*0.8</f>
        <v>5.9719679999999986</v>
      </c>
      <c r="AB26" s="58">
        <f t="shared" si="53"/>
        <v>5.9719679999999986</v>
      </c>
      <c r="AC26" s="58">
        <f t="shared" si="53"/>
        <v>5.9719679999999986</v>
      </c>
      <c r="AD26" s="58">
        <f t="shared" si="53"/>
        <v>5.9719679999999986</v>
      </c>
      <c r="AE26" s="58">
        <f t="shared" si="53"/>
        <v>5.9719679999999986</v>
      </c>
      <c r="AF26" s="58">
        <f t="shared" si="53"/>
        <v>5.9719679999999986</v>
      </c>
      <c r="AG26" s="58">
        <f t="shared" si="53"/>
        <v>5.9719679999999986</v>
      </c>
      <c r="AH26" s="58">
        <f t="shared" si="53"/>
        <v>5.9719679999999986</v>
      </c>
      <c r="AI26" s="58">
        <f t="shared" si="53"/>
        <v>5.9719679999999986</v>
      </c>
      <c r="AJ26" s="58">
        <f t="shared" si="53"/>
        <v>5.9719679999999986</v>
      </c>
      <c r="AK26" s="58">
        <f t="shared" si="53"/>
        <v>5.9719679999999986</v>
      </c>
      <c r="AL26" s="58">
        <f t="shared" si="53"/>
        <v>5.9719679999999986</v>
      </c>
      <c r="AM26" s="81">
        <f t="shared" si="53"/>
        <v>4.7775743999999989</v>
      </c>
      <c r="AN26" s="58">
        <f t="shared" si="53"/>
        <v>4.7775743999999989</v>
      </c>
      <c r="AO26" s="58">
        <f t="shared" si="53"/>
        <v>4.7775743999999989</v>
      </c>
      <c r="AP26" s="58">
        <f t="shared" si="53"/>
        <v>4.7775743999999989</v>
      </c>
      <c r="AQ26" s="58">
        <f t="shared" si="53"/>
        <v>4.7775743999999989</v>
      </c>
      <c r="AR26" s="58">
        <f t="shared" si="53"/>
        <v>4.7775743999999989</v>
      </c>
      <c r="AS26" s="58">
        <f t="shared" si="53"/>
        <v>4.7775743999999989</v>
      </c>
      <c r="AT26" s="58">
        <f t="shared" si="53"/>
        <v>4.7775743999999989</v>
      </c>
      <c r="AU26" s="58">
        <f t="shared" si="53"/>
        <v>4.7775743999999989</v>
      </c>
      <c r="AV26" s="58">
        <f t="shared" si="53"/>
        <v>4.7775743999999989</v>
      </c>
      <c r="AW26" s="58">
        <f t="shared" si="53"/>
        <v>4.7775743999999989</v>
      </c>
      <c r="AX26" s="58">
        <f t="shared" si="53"/>
        <v>4.7775743999999989</v>
      </c>
      <c r="AY26" s="58"/>
      <c r="AZ26" s="58"/>
      <c r="BA26" s="58"/>
      <c r="BB26" s="58"/>
      <c r="BC26" s="58"/>
      <c r="BD26" s="58"/>
      <c r="BE26" s="58"/>
      <c r="BF26" s="58"/>
      <c r="BG26" s="58"/>
      <c r="BH26" s="58"/>
      <c r="BI26" s="58"/>
      <c r="BJ26" s="58"/>
      <c r="BK26" s="58"/>
      <c r="BL26" s="58"/>
      <c r="BM26" s="58"/>
      <c r="BN26" s="58"/>
      <c r="BO26" s="58"/>
      <c r="BP26" s="58"/>
      <c r="BQ26" s="58"/>
      <c r="BR26" s="58"/>
      <c r="BS26" s="58"/>
      <c r="BT26" s="58"/>
      <c r="BU26" s="58"/>
      <c r="BV26" s="58"/>
      <c r="BW26" s="58"/>
      <c r="BX26" s="58"/>
      <c r="BY26" s="58"/>
      <c r="BZ26" s="58"/>
      <c r="CA26" s="58"/>
      <c r="CB26" s="58"/>
    </row>
    <row r="27" spans="7:80" ht="15.75" hidden="1" customHeight="1" outlineLevel="1" x14ac:dyDescent="0.25">
      <c r="G27" s="140">
        <f>G24+1</f>
        <v>7</v>
      </c>
      <c r="H27" s="5" t="s">
        <v>5</v>
      </c>
      <c r="J27" s="6"/>
      <c r="K27" s="6"/>
      <c r="L27" s="6"/>
      <c r="M27" s="6"/>
      <c r="N27" s="6"/>
      <c r="O27" s="6"/>
      <c r="P27" s="79">
        <f t="shared" ref="P27:P29" si="54">O24*1.2</f>
        <v>104.50943999999998</v>
      </c>
      <c r="Q27" s="58">
        <f t="shared" ref="Q27:Q29" si="55">P27</f>
        <v>104.50943999999998</v>
      </c>
      <c r="R27" s="58">
        <f t="shared" ref="R27:R29" si="56">P27</f>
        <v>104.50943999999998</v>
      </c>
      <c r="S27" s="79">
        <f t="shared" ref="S27:AY27" si="57">P27*0.8</f>
        <v>83.607551999999998</v>
      </c>
      <c r="T27" s="58">
        <f t="shared" si="57"/>
        <v>83.607551999999998</v>
      </c>
      <c r="U27" s="58">
        <f t="shared" si="57"/>
        <v>83.607551999999998</v>
      </c>
      <c r="V27" s="80">
        <f t="shared" si="57"/>
        <v>66.886041599999999</v>
      </c>
      <c r="W27" s="58">
        <f t="shared" si="57"/>
        <v>66.886041599999999</v>
      </c>
      <c r="X27" s="58">
        <f t="shared" si="57"/>
        <v>66.886041599999999</v>
      </c>
      <c r="Y27" s="80">
        <f t="shared" si="57"/>
        <v>53.508833280000005</v>
      </c>
      <c r="Z27" s="58">
        <f t="shared" si="57"/>
        <v>53.508833280000005</v>
      </c>
      <c r="AA27" s="58">
        <f t="shared" si="57"/>
        <v>53.508833280000005</v>
      </c>
      <c r="AB27" s="80">
        <f t="shared" si="57"/>
        <v>42.807066624000008</v>
      </c>
      <c r="AC27" s="58">
        <f t="shared" si="57"/>
        <v>42.807066624000008</v>
      </c>
      <c r="AD27" s="58">
        <f t="shared" si="57"/>
        <v>42.807066624000008</v>
      </c>
      <c r="AE27" s="80">
        <f t="shared" si="57"/>
        <v>34.245653299200008</v>
      </c>
      <c r="AF27" s="58">
        <f t="shared" si="57"/>
        <v>34.245653299200008</v>
      </c>
      <c r="AG27" s="58">
        <f t="shared" si="57"/>
        <v>34.245653299200008</v>
      </c>
      <c r="AH27" s="81">
        <f t="shared" si="57"/>
        <v>27.396522639360008</v>
      </c>
      <c r="AI27" s="58">
        <f t="shared" si="57"/>
        <v>27.396522639360008</v>
      </c>
      <c r="AJ27" s="58">
        <f t="shared" si="57"/>
        <v>27.396522639360008</v>
      </c>
      <c r="AK27" s="81">
        <f t="shared" si="57"/>
        <v>21.917218111488008</v>
      </c>
      <c r="AL27" s="58">
        <f t="shared" si="57"/>
        <v>21.917218111488008</v>
      </c>
      <c r="AM27" s="58">
        <f t="shared" si="57"/>
        <v>21.917218111488008</v>
      </c>
      <c r="AN27" s="81">
        <f t="shared" si="57"/>
        <v>17.533774489190407</v>
      </c>
      <c r="AO27" s="58">
        <f t="shared" si="57"/>
        <v>17.533774489190407</v>
      </c>
      <c r="AP27" s="58">
        <f t="shared" si="57"/>
        <v>17.533774489190407</v>
      </c>
      <c r="AQ27" s="81">
        <f t="shared" si="57"/>
        <v>14.027019591352326</v>
      </c>
      <c r="AR27" s="58">
        <f t="shared" si="57"/>
        <v>14.027019591352326</v>
      </c>
      <c r="AS27" s="58">
        <f t="shared" si="57"/>
        <v>14.027019591352326</v>
      </c>
      <c r="AT27" s="58">
        <f t="shared" si="57"/>
        <v>11.221615673081862</v>
      </c>
      <c r="AU27" s="58">
        <f t="shared" si="57"/>
        <v>11.221615673081862</v>
      </c>
      <c r="AV27" s="58">
        <f t="shared" si="57"/>
        <v>11.221615673081862</v>
      </c>
      <c r="AW27" s="58">
        <f t="shared" si="57"/>
        <v>8.9772925384654894</v>
      </c>
      <c r="AX27" s="58">
        <f t="shared" si="57"/>
        <v>8.9772925384654894</v>
      </c>
      <c r="AY27" s="58">
        <f t="shared" si="57"/>
        <v>8.9772925384654894</v>
      </c>
      <c r="AZ27" s="58"/>
      <c r="BA27" s="58"/>
      <c r="BB27" s="58"/>
      <c r="BC27" s="58"/>
      <c r="BD27" s="58"/>
      <c r="BE27" s="58"/>
      <c r="BF27" s="58"/>
      <c r="BG27" s="58"/>
      <c r="BH27" s="58"/>
      <c r="BI27" s="58"/>
      <c r="BJ27" s="58"/>
      <c r="BK27" s="58"/>
      <c r="BL27" s="58"/>
      <c r="BM27" s="58"/>
      <c r="BN27" s="58"/>
      <c r="BO27" s="58"/>
      <c r="BP27" s="58"/>
      <c r="BQ27" s="58"/>
      <c r="BR27" s="58"/>
      <c r="BS27" s="58"/>
      <c r="BT27" s="58"/>
      <c r="BU27" s="58"/>
      <c r="BV27" s="58"/>
      <c r="BW27" s="58"/>
      <c r="BX27" s="58"/>
      <c r="BY27" s="58"/>
      <c r="BZ27" s="58"/>
      <c r="CA27" s="58"/>
      <c r="CB27" s="58"/>
    </row>
    <row r="28" spans="7:80" ht="15.75" hidden="1" customHeight="1" outlineLevel="1" x14ac:dyDescent="0.25">
      <c r="G28" s="141"/>
      <c r="H28" s="5" t="s">
        <v>8</v>
      </c>
      <c r="J28" s="6"/>
      <c r="K28" s="6"/>
      <c r="L28" s="6"/>
      <c r="M28" s="6"/>
      <c r="N28" s="6"/>
      <c r="O28" s="6"/>
      <c r="P28" s="79">
        <f t="shared" si="54"/>
        <v>35.831807999999988</v>
      </c>
      <c r="Q28" s="58">
        <f t="shared" si="55"/>
        <v>35.831807999999988</v>
      </c>
      <c r="R28" s="58">
        <f t="shared" si="56"/>
        <v>35.831807999999988</v>
      </c>
      <c r="S28" s="58">
        <f t="shared" ref="S28:S29" si="58">P28</f>
        <v>35.831807999999988</v>
      </c>
      <c r="T28" s="58">
        <f t="shared" ref="T28:T29" si="59">P28</f>
        <v>35.831807999999988</v>
      </c>
      <c r="U28" s="58">
        <f t="shared" ref="U28:U29" si="60">P28</f>
        <v>35.831807999999988</v>
      </c>
      <c r="V28" s="80">
        <f t="shared" ref="V28:AY28" si="61">P28*0.8</f>
        <v>28.665446399999993</v>
      </c>
      <c r="W28" s="58">
        <f t="shared" si="61"/>
        <v>28.665446399999993</v>
      </c>
      <c r="X28" s="58">
        <f t="shared" si="61"/>
        <v>28.665446399999993</v>
      </c>
      <c r="Y28" s="58">
        <f t="shared" si="61"/>
        <v>28.665446399999993</v>
      </c>
      <c r="Z28" s="58">
        <f t="shared" si="61"/>
        <v>28.665446399999993</v>
      </c>
      <c r="AA28" s="58">
        <f t="shared" si="61"/>
        <v>28.665446399999993</v>
      </c>
      <c r="AB28" s="80">
        <f t="shared" si="61"/>
        <v>22.932357119999995</v>
      </c>
      <c r="AC28" s="58">
        <f t="shared" si="61"/>
        <v>22.932357119999995</v>
      </c>
      <c r="AD28" s="58">
        <f t="shared" si="61"/>
        <v>22.932357119999995</v>
      </c>
      <c r="AE28" s="58">
        <f t="shared" si="61"/>
        <v>22.932357119999995</v>
      </c>
      <c r="AF28" s="58">
        <f t="shared" si="61"/>
        <v>22.932357119999995</v>
      </c>
      <c r="AG28" s="58">
        <f t="shared" si="61"/>
        <v>22.932357119999995</v>
      </c>
      <c r="AH28" s="81">
        <f t="shared" si="61"/>
        <v>18.345885695999996</v>
      </c>
      <c r="AI28" s="58">
        <f t="shared" si="61"/>
        <v>18.345885695999996</v>
      </c>
      <c r="AJ28" s="58">
        <f t="shared" si="61"/>
        <v>18.345885695999996</v>
      </c>
      <c r="AK28" s="58">
        <f t="shared" si="61"/>
        <v>18.345885695999996</v>
      </c>
      <c r="AL28" s="58">
        <f t="shared" si="61"/>
        <v>18.345885695999996</v>
      </c>
      <c r="AM28" s="58">
        <f t="shared" si="61"/>
        <v>18.345885695999996</v>
      </c>
      <c r="AN28" s="81">
        <f t="shared" si="61"/>
        <v>14.676708556799998</v>
      </c>
      <c r="AO28" s="58">
        <f t="shared" si="61"/>
        <v>14.676708556799998</v>
      </c>
      <c r="AP28" s="58">
        <f t="shared" si="61"/>
        <v>14.676708556799998</v>
      </c>
      <c r="AQ28" s="58">
        <f t="shared" si="61"/>
        <v>14.676708556799998</v>
      </c>
      <c r="AR28" s="58">
        <f t="shared" si="61"/>
        <v>14.676708556799998</v>
      </c>
      <c r="AS28" s="58">
        <f t="shared" si="61"/>
        <v>14.676708556799998</v>
      </c>
      <c r="AT28" s="58">
        <f t="shared" si="61"/>
        <v>11.741366845439998</v>
      </c>
      <c r="AU28" s="58">
        <f t="shared" si="61"/>
        <v>11.741366845439998</v>
      </c>
      <c r="AV28" s="58">
        <f t="shared" si="61"/>
        <v>11.741366845439998</v>
      </c>
      <c r="AW28" s="58">
        <f t="shared" si="61"/>
        <v>11.741366845439998</v>
      </c>
      <c r="AX28" s="58">
        <f t="shared" si="61"/>
        <v>11.741366845439998</v>
      </c>
      <c r="AY28" s="58">
        <f t="shared" si="61"/>
        <v>11.741366845439998</v>
      </c>
      <c r="AZ28" s="58"/>
      <c r="BA28" s="58"/>
      <c r="BB28" s="58"/>
      <c r="BC28" s="58"/>
      <c r="BD28" s="58"/>
      <c r="BE28" s="58"/>
      <c r="BF28" s="58"/>
      <c r="BG28" s="58"/>
      <c r="BH28" s="58"/>
      <c r="BI28" s="58"/>
      <c r="BJ28" s="58"/>
      <c r="BK28" s="58"/>
      <c r="BL28" s="58"/>
      <c r="BM28" s="58"/>
      <c r="BN28" s="58"/>
      <c r="BO28" s="58"/>
      <c r="BP28" s="58"/>
      <c r="BQ28" s="58"/>
      <c r="BR28" s="58"/>
      <c r="BS28" s="58"/>
      <c r="BT28" s="58"/>
      <c r="BU28" s="58"/>
      <c r="BV28" s="58"/>
      <c r="BW28" s="58"/>
      <c r="BX28" s="58"/>
      <c r="BY28" s="58"/>
      <c r="BZ28" s="58"/>
      <c r="CA28" s="58"/>
      <c r="CB28" s="58"/>
    </row>
    <row r="29" spans="7:80" ht="15.75" hidden="1" customHeight="1" outlineLevel="1" x14ac:dyDescent="0.25">
      <c r="G29" s="141"/>
      <c r="H29" s="5" t="s">
        <v>10</v>
      </c>
      <c r="J29" s="6"/>
      <c r="K29" s="6"/>
      <c r="L29" s="6"/>
      <c r="M29" s="6"/>
      <c r="N29" s="6"/>
      <c r="O29" s="6"/>
      <c r="P29" s="79">
        <f t="shared" si="54"/>
        <v>8.957951999999997</v>
      </c>
      <c r="Q29" s="58">
        <f t="shared" si="55"/>
        <v>8.957951999999997</v>
      </c>
      <c r="R29" s="58">
        <f t="shared" si="56"/>
        <v>8.957951999999997</v>
      </c>
      <c r="S29" s="58">
        <f t="shared" si="58"/>
        <v>8.957951999999997</v>
      </c>
      <c r="T29" s="58">
        <f t="shared" si="59"/>
        <v>8.957951999999997</v>
      </c>
      <c r="U29" s="58">
        <f t="shared" si="60"/>
        <v>8.957951999999997</v>
      </c>
      <c r="V29" s="58">
        <f>P29</f>
        <v>8.957951999999997</v>
      </c>
      <c r="W29" s="58">
        <f>P29</f>
        <v>8.957951999999997</v>
      </c>
      <c r="X29" s="58">
        <f>P29</f>
        <v>8.957951999999997</v>
      </c>
      <c r="Y29" s="58">
        <f>P29</f>
        <v>8.957951999999997</v>
      </c>
      <c r="Z29" s="58">
        <f>P29</f>
        <v>8.957951999999997</v>
      </c>
      <c r="AA29" s="58">
        <f>P29</f>
        <v>8.957951999999997</v>
      </c>
      <c r="AB29" s="80">
        <f t="shared" ref="AB29:AY29" si="62">P29*0.8</f>
        <v>7.1663615999999983</v>
      </c>
      <c r="AC29" s="58">
        <f t="shared" si="62"/>
        <v>7.1663615999999983</v>
      </c>
      <c r="AD29" s="58">
        <f t="shared" si="62"/>
        <v>7.1663615999999983</v>
      </c>
      <c r="AE29" s="58">
        <f t="shared" si="62"/>
        <v>7.1663615999999983</v>
      </c>
      <c r="AF29" s="58">
        <f t="shared" si="62"/>
        <v>7.1663615999999983</v>
      </c>
      <c r="AG29" s="58">
        <f t="shared" si="62"/>
        <v>7.1663615999999983</v>
      </c>
      <c r="AH29" s="58">
        <f t="shared" si="62"/>
        <v>7.1663615999999983</v>
      </c>
      <c r="AI29" s="58">
        <f t="shared" si="62"/>
        <v>7.1663615999999983</v>
      </c>
      <c r="AJ29" s="58">
        <f t="shared" si="62"/>
        <v>7.1663615999999983</v>
      </c>
      <c r="AK29" s="58">
        <f t="shared" si="62"/>
        <v>7.1663615999999983</v>
      </c>
      <c r="AL29" s="58">
        <f t="shared" si="62"/>
        <v>7.1663615999999983</v>
      </c>
      <c r="AM29" s="58">
        <f t="shared" si="62"/>
        <v>7.1663615999999983</v>
      </c>
      <c r="AN29" s="81">
        <f t="shared" si="62"/>
        <v>5.7330892799999988</v>
      </c>
      <c r="AO29" s="58">
        <f t="shared" si="62"/>
        <v>5.7330892799999988</v>
      </c>
      <c r="AP29" s="58">
        <f t="shared" si="62"/>
        <v>5.7330892799999988</v>
      </c>
      <c r="AQ29" s="58">
        <f t="shared" si="62"/>
        <v>5.7330892799999988</v>
      </c>
      <c r="AR29" s="58">
        <f t="shared" si="62"/>
        <v>5.7330892799999988</v>
      </c>
      <c r="AS29" s="58">
        <f t="shared" si="62"/>
        <v>5.7330892799999988</v>
      </c>
      <c r="AT29" s="58">
        <f t="shared" si="62"/>
        <v>5.7330892799999988</v>
      </c>
      <c r="AU29" s="58">
        <f t="shared" si="62"/>
        <v>5.7330892799999988</v>
      </c>
      <c r="AV29" s="58">
        <f t="shared" si="62"/>
        <v>5.7330892799999988</v>
      </c>
      <c r="AW29" s="58">
        <f t="shared" si="62"/>
        <v>5.7330892799999988</v>
      </c>
      <c r="AX29" s="58">
        <f t="shared" si="62"/>
        <v>5.7330892799999988</v>
      </c>
      <c r="AY29" s="58">
        <f t="shared" si="62"/>
        <v>5.7330892799999988</v>
      </c>
      <c r="AZ29" s="58"/>
      <c r="BA29" s="58"/>
      <c r="BB29" s="58"/>
      <c r="BC29" s="58"/>
      <c r="BD29" s="58"/>
      <c r="BE29" s="58"/>
      <c r="BF29" s="58"/>
      <c r="BG29" s="58"/>
      <c r="BH29" s="58"/>
      <c r="BI29" s="58"/>
      <c r="BJ29" s="58"/>
      <c r="BK29" s="58"/>
      <c r="BL29" s="58"/>
      <c r="BM29" s="58"/>
      <c r="BN29" s="58"/>
      <c r="BO29" s="58"/>
      <c r="BP29" s="58"/>
      <c r="BQ29" s="58"/>
      <c r="BR29" s="58"/>
      <c r="BS29" s="58"/>
      <c r="BT29" s="58"/>
      <c r="BU29" s="58"/>
      <c r="BV29" s="58"/>
      <c r="BW29" s="58"/>
      <c r="BX29" s="58"/>
      <c r="BY29" s="58"/>
      <c r="BZ29" s="58"/>
      <c r="CA29" s="58"/>
      <c r="CB29" s="58"/>
    </row>
    <row r="30" spans="7:80" ht="15.75" hidden="1" customHeight="1" outlineLevel="1" x14ac:dyDescent="0.25">
      <c r="G30" s="140">
        <f>G27+1</f>
        <v>8</v>
      </c>
      <c r="H30" s="5" t="s">
        <v>5</v>
      </c>
      <c r="J30" s="6"/>
      <c r="K30" s="6"/>
      <c r="L30" s="6"/>
      <c r="M30" s="6"/>
      <c r="N30" s="6"/>
      <c r="O30" s="6"/>
      <c r="P30" s="6"/>
      <c r="Q30" s="79">
        <f t="shared" ref="Q30:Q32" si="63">P27*1.2</f>
        <v>125.41132799999997</v>
      </c>
      <c r="R30" s="58">
        <f t="shared" ref="R30:R32" si="64">Q30</f>
        <v>125.41132799999997</v>
      </c>
      <c r="S30" s="58">
        <f t="shared" ref="S30:S32" si="65">Q30</f>
        <v>125.41132799999997</v>
      </c>
      <c r="T30" s="79">
        <f t="shared" ref="T30:AZ30" si="66">Q30*0.8</f>
        <v>100.32906239999998</v>
      </c>
      <c r="U30" s="58">
        <f t="shared" si="66"/>
        <v>100.32906239999998</v>
      </c>
      <c r="V30" s="58">
        <f t="shared" si="66"/>
        <v>100.32906239999998</v>
      </c>
      <c r="W30" s="80">
        <f t="shared" si="66"/>
        <v>80.263249919999993</v>
      </c>
      <c r="X30" s="58">
        <f t="shared" si="66"/>
        <v>80.263249919999993</v>
      </c>
      <c r="Y30" s="58">
        <f t="shared" si="66"/>
        <v>80.263249919999993</v>
      </c>
      <c r="Z30" s="80">
        <f t="shared" si="66"/>
        <v>64.210599935999994</v>
      </c>
      <c r="AA30" s="58">
        <f t="shared" si="66"/>
        <v>64.210599935999994</v>
      </c>
      <c r="AB30" s="58">
        <f t="shared" si="66"/>
        <v>64.210599935999994</v>
      </c>
      <c r="AC30" s="80">
        <f t="shared" si="66"/>
        <v>51.368479948800001</v>
      </c>
      <c r="AD30" s="58">
        <f t="shared" si="66"/>
        <v>51.368479948800001</v>
      </c>
      <c r="AE30" s="58">
        <f t="shared" si="66"/>
        <v>51.368479948800001</v>
      </c>
      <c r="AF30" s="80">
        <f t="shared" si="66"/>
        <v>41.094783959040001</v>
      </c>
      <c r="AG30" s="58">
        <f t="shared" si="66"/>
        <v>41.094783959040001</v>
      </c>
      <c r="AH30" s="58">
        <f t="shared" si="66"/>
        <v>41.094783959040001</v>
      </c>
      <c r="AI30" s="81">
        <f t="shared" si="66"/>
        <v>32.875827167232003</v>
      </c>
      <c r="AJ30" s="58">
        <f t="shared" si="66"/>
        <v>32.875827167232003</v>
      </c>
      <c r="AK30" s="58">
        <f t="shared" si="66"/>
        <v>32.875827167232003</v>
      </c>
      <c r="AL30" s="81">
        <f t="shared" si="66"/>
        <v>26.300661733785603</v>
      </c>
      <c r="AM30" s="58">
        <f t="shared" si="66"/>
        <v>26.300661733785603</v>
      </c>
      <c r="AN30" s="58">
        <f t="shared" si="66"/>
        <v>26.300661733785603</v>
      </c>
      <c r="AO30" s="81">
        <f t="shared" si="66"/>
        <v>21.040529387028485</v>
      </c>
      <c r="AP30" s="58">
        <f t="shared" si="66"/>
        <v>21.040529387028485</v>
      </c>
      <c r="AQ30" s="58">
        <f t="shared" si="66"/>
        <v>21.040529387028485</v>
      </c>
      <c r="AR30" s="81">
        <f t="shared" si="66"/>
        <v>16.832423509622789</v>
      </c>
      <c r="AS30" s="58">
        <f t="shared" si="66"/>
        <v>16.832423509622789</v>
      </c>
      <c r="AT30" s="58">
        <f t="shared" si="66"/>
        <v>16.832423509622789</v>
      </c>
      <c r="AU30" s="58">
        <f t="shared" si="66"/>
        <v>13.465938807698231</v>
      </c>
      <c r="AV30" s="58">
        <f t="shared" si="66"/>
        <v>13.465938807698231</v>
      </c>
      <c r="AW30" s="58">
        <f t="shared" si="66"/>
        <v>13.465938807698231</v>
      </c>
      <c r="AX30" s="58">
        <f t="shared" si="66"/>
        <v>10.772751046158586</v>
      </c>
      <c r="AY30" s="58">
        <f t="shared" si="66"/>
        <v>10.772751046158586</v>
      </c>
      <c r="AZ30" s="58">
        <f t="shared" si="66"/>
        <v>10.772751046158586</v>
      </c>
      <c r="BA30" s="58"/>
      <c r="BB30" s="58"/>
      <c r="BC30" s="58"/>
      <c r="BD30" s="58"/>
      <c r="BE30" s="58"/>
      <c r="BF30" s="58"/>
      <c r="BG30" s="58"/>
      <c r="BH30" s="58"/>
      <c r="BI30" s="58"/>
      <c r="BJ30" s="58"/>
      <c r="BK30" s="58"/>
      <c r="BL30" s="58"/>
      <c r="BM30" s="58"/>
      <c r="BN30" s="58"/>
      <c r="BO30" s="58"/>
      <c r="BP30" s="58"/>
      <c r="BQ30" s="58"/>
      <c r="BR30" s="58"/>
      <c r="BS30" s="58"/>
      <c r="BT30" s="58"/>
      <c r="BU30" s="58"/>
      <c r="BV30" s="58"/>
      <c r="BW30" s="58"/>
      <c r="BX30" s="58"/>
      <c r="BY30" s="58"/>
      <c r="BZ30" s="58"/>
      <c r="CA30" s="58"/>
      <c r="CB30" s="58"/>
    </row>
    <row r="31" spans="7:80" ht="15.75" hidden="1" customHeight="1" outlineLevel="1" x14ac:dyDescent="0.25">
      <c r="G31" s="141"/>
      <c r="H31" s="5" t="s">
        <v>8</v>
      </c>
      <c r="J31" s="36"/>
      <c r="K31" s="36"/>
      <c r="L31" s="36"/>
      <c r="M31" s="36"/>
      <c r="N31" s="36"/>
      <c r="O31" s="36"/>
      <c r="P31" s="36"/>
      <c r="Q31" s="79">
        <f t="shared" si="63"/>
        <v>42.998169599999983</v>
      </c>
      <c r="R31" s="58">
        <f t="shared" si="64"/>
        <v>42.998169599999983</v>
      </c>
      <c r="S31" s="58">
        <f t="shared" si="65"/>
        <v>42.998169599999983</v>
      </c>
      <c r="T31" s="58">
        <f t="shared" ref="T31:T32" si="67">Q31</f>
        <v>42.998169599999983</v>
      </c>
      <c r="U31" s="58">
        <f t="shared" ref="U31:U32" si="68">Q31</f>
        <v>42.998169599999983</v>
      </c>
      <c r="V31" s="58">
        <f t="shared" ref="V31:V32" si="69">Q31</f>
        <v>42.998169599999983</v>
      </c>
      <c r="W31" s="80">
        <f t="shared" ref="W31:AZ31" si="70">Q31*0.8</f>
        <v>34.398535679999988</v>
      </c>
      <c r="X31" s="58">
        <f t="shared" si="70"/>
        <v>34.398535679999988</v>
      </c>
      <c r="Y31" s="58">
        <f t="shared" si="70"/>
        <v>34.398535679999988</v>
      </c>
      <c r="Z31" s="58">
        <f t="shared" si="70"/>
        <v>34.398535679999988</v>
      </c>
      <c r="AA31" s="58">
        <f t="shared" si="70"/>
        <v>34.398535679999988</v>
      </c>
      <c r="AB31" s="58">
        <f t="shared" si="70"/>
        <v>34.398535679999988</v>
      </c>
      <c r="AC31" s="80">
        <f t="shared" si="70"/>
        <v>27.518828543999991</v>
      </c>
      <c r="AD31" s="58">
        <f t="shared" si="70"/>
        <v>27.518828543999991</v>
      </c>
      <c r="AE31" s="58">
        <f t="shared" si="70"/>
        <v>27.518828543999991</v>
      </c>
      <c r="AF31" s="58">
        <f t="shared" si="70"/>
        <v>27.518828543999991</v>
      </c>
      <c r="AG31" s="58">
        <f t="shared" si="70"/>
        <v>27.518828543999991</v>
      </c>
      <c r="AH31" s="58">
        <f t="shared" si="70"/>
        <v>27.518828543999991</v>
      </c>
      <c r="AI31" s="81">
        <f t="shared" si="70"/>
        <v>22.015062835199995</v>
      </c>
      <c r="AJ31" s="58">
        <f t="shared" si="70"/>
        <v>22.015062835199995</v>
      </c>
      <c r="AK31" s="58">
        <f t="shared" si="70"/>
        <v>22.015062835199995</v>
      </c>
      <c r="AL31" s="58">
        <f t="shared" si="70"/>
        <v>22.015062835199995</v>
      </c>
      <c r="AM31" s="58">
        <f t="shared" si="70"/>
        <v>22.015062835199995</v>
      </c>
      <c r="AN31" s="58">
        <f t="shared" si="70"/>
        <v>22.015062835199995</v>
      </c>
      <c r="AO31" s="81">
        <f t="shared" si="70"/>
        <v>17.612050268159997</v>
      </c>
      <c r="AP31" s="58">
        <f t="shared" si="70"/>
        <v>17.612050268159997</v>
      </c>
      <c r="AQ31" s="58">
        <f t="shared" si="70"/>
        <v>17.612050268159997</v>
      </c>
      <c r="AR31" s="58">
        <f t="shared" si="70"/>
        <v>17.612050268159997</v>
      </c>
      <c r="AS31" s="58">
        <f t="shared" si="70"/>
        <v>17.612050268159997</v>
      </c>
      <c r="AT31" s="58">
        <f t="shared" si="70"/>
        <v>17.612050268159997</v>
      </c>
      <c r="AU31" s="58">
        <f t="shared" si="70"/>
        <v>14.089640214527998</v>
      </c>
      <c r="AV31" s="58">
        <f t="shared" si="70"/>
        <v>14.089640214527998</v>
      </c>
      <c r="AW31" s="58">
        <f t="shared" si="70"/>
        <v>14.089640214527998</v>
      </c>
      <c r="AX31" s="58">
        <f t="shared" si="70"/>
        <v>14.089640214527998</v>
      </c>
      <c r="AY31" s="58">
        <f t="shared" si="70"/>
        <v>14.089640214527998</v>
      </c>
      <c r="AZ31" s="58">
        <f t="shared" si="70"/>
        <v>14.089640214527998</v>
      </c>
      <c r="BA31" s="58"/>
      <c r="BB31" s="58"/>
      <c r="BC31" s="58"/>
      <c r="BD31" s="58"/>
      <c r="BE31" s="58"/>
      <c r="BF31" s="58"/>
      <c r="BG31" s="58"/>
      <c r="BH31" s="58"/>
      <c r="BI31" s="58"/>
      <c r="BJ31" s="58"/>
      <c r="BK31" s="58"/>
      <c r="BL31" s="58"/>
      <c r="BM31" s="58"/>
      <c r="BN31" s="58"/>
      <c r="BO31" s="58"/>
      <c r="BP31" s="58"/>
      <c r="BQ31" s="58"/>
      <c r="BR31" s="58"/>
      <c r="BS31" s="58"/>
      <c r="BT31" s="58"/>
      <c r="BU31" s="58"/>
      <c r="BV31" s="58"/>
      <c r="BW31" s="58"/>
      <c r="BX31" s="58"/>
      <c r="BY31" s="58"/>
      <c r="BZ31" s="58"/>
      <c r="CA31" s="58"/>
      <c r="CB31" s="58"/>
    </row>
    <row r="32" spans="7:80" ht="15.75" hidden="1" customHeight="1" outlineLevel="1" x14ac:dyDescent="0.25">
      <c r="G32" s="141"/>
      <c r="H32" s="5" t="s">
        <v>10</v>
      </c>
      <c r="J32" s="36"/>
      <c r="K32" s="36"/>
      <c r="L32" s="36"/>
      <c r="M32" s="36"/>
      <c r="N32" s="36"/>
      <c r="O32" s="36"/>
      <c r="P32" s="36"/>
      <c r="Q32" s="79">
        <f t="shared" si="63"/>
        <v>10.749542399999996</v>
      </c>
      <c r="R32" s="58">
        <f t="shared" si="64"/>
        <v>10.749542399999996</v>
      </c>
      <c r="S32" s="58">
        <f t="shared" si="65"/>
        <v>10.749542399999996</v>
      </c>
      <c r="T32" s="58">
        <f t="shared" si="67"/>
        <v>10.749542399999996</v>
      </c>
      <c r="U32" s="58">
        <f t="shared" si="68"/>
        <v>10.749542399999996</v>
      </c>
      <c r="V32" s="58">
        <f t="shared" si="69"/>
        <v>10.749542399999996</v>
      </c>
      <c r="W32" s="58">
        <f>Q32</f>
        <v>10.749542399999996</v>
      </c>
      <c r="X32" s="58">
        <f>Q32</f>
        <v>10.749542399999996</v>
      </c>
      <c r="Y32" s="58">
        <f>Q32</f>
        <v>10.749542399999996</v>
      </c>
      <c r="Z32" s="58">
        <f>Q32</f>
        <v>10.749542399999996</v>
      </c>
      <c r="AA32" s="58">
        <f>Q32</f>
        <v>10.749542399999996</v>
      </c>
      <c r="AB32" s="58">
        <f>Q32</f>
        <v>10.749542399999996</v>
      </c>
      <c r="AC32" s="80">
        <f t="shared" ref="AC32:AZ32" si="71">Q32*0.8</f>
        <v>8.5996339199999969</v>
      </c>
      <c r="AD32" s="58">
        <f t="shared" si="71"/>
        <v>8.5996339199999969</v>
      </c>
      <c r="AE32" s="58">
        <f t="shared" si="71"/>
        <v>8.5996339199999969</v>
      </c>
      <c r="AF32" s="58">
        <f t="shared" si="71"/>
        <v>8.5996339199999969</v>
      </c>
      <c r="AG32" s="58">
        <f t="shared" si="71"/>
        <v>8.5996339199999969</v>
      </c>
      <c r="AH32" s="58">
        <f t="shared" si="71"/>
        <v>8.5996339199999969</v>
      </c>
      <c r="AI32" s="58">
        <f t="shared" si="71"/>
        <v>8.5996339199999969</v>
      </c>
      <c r="AJ32" s="58">
        <f t="shared" si="71"/>
        <v>8.5996339199999969</v>
      </c>
      <c r="AK32" s="58">
        <f t="shared" si="71"/>
        <v>8.5996339199999969</v>
      </c>
      <c r="AL32" s="58">
        <f t="shared" si="71"/>
        <v>8.5996339199999969</v>
      </c>
      <c r="AM32" s="58">
        <f t="shared" si="71"/>
        <v>8.5996339199999969</v>
      </c>
      <c r="AN32" s="58">
        <f t="shared" si="71"/>
        <v>8.5996339199999969</v>
      </c>
      <c r="AO32" s="81">
        <f t="shared" si="71"/>
        <v>6.8797071359999977</v>
      </c>
      <c r="AP32" s="58">
        <f t="shared" si="71"/>
        <v>6.8797071359999977</v>
      </c>
      <c r="AQ32" s="58">
        <f t="shared" si="71"/>
        <v>6.8797071359999977</v>
      </c>
      <c r="AR32" s="58">
        <f t="shared" si="71"/>
        <v>6.8797071359999977</v>
      </c>
      <c r="AS32" s="58">
        <f t="shared" si="71"/>
        <v>6.8797071359999977</v>
      </c>
      <c r="AT32" s="58">
        <f t="shared" si="71"/>
        <v>6.8797071359999977</v>
      </c>
      <c r="AU32" s="58">
        <f t="shared" si="71"/>
        <v>6.8797071359999977</v>
      </c>
      <c r="AV32" s="58">
        <f t="shared" si="71"/>
        <v>6.8797071359999977</v>
      </c>
      <c r="AW32" s="58">
        <f t="shared" si="71"/>
        <v>6.8797071359999977</v>
      </c>
      <c r="AX32" s="58">
        <f t="shared" si="71"/>
        <v>6.8797071359999977</v>
      </c>
      <c r="AY32" s="58">
        <f t="shared" si="71"/>
        <v>6.8797071359999977</v>
      </c>
      <c r="AZ32" s="58">
        <f t="shared" si="71"/>
        <v>6.8797071359999977</v>
      </c>
      <c r="BA32" s="58"/>
      <c r="BB32" s="58"/>
      <c r="BC32" s="58"/>
      <c r="BD32" s="58"/>
      <c r="BE32" s="58"/>
      <c r="BF32" s="58"/>
      <c r="BG32" s="58"/>
      <c r="BH32" s="58"/>
      <c r="BI32" s="58"/>
      <c r="BJ32" s="58"/>
      <c r="BK32" s="58"/>
      <c r="BL32" s="58"/>
      <c r="BM32" s="58"/>
      <c r="BN32" s="58"/>
      <c r="BO32" s="58"/>
      <c r="BP32" s="58"/>
      <c r="BQ32" s="58"/>
      <c r="BR32" s="58"/>
      <c r="BS32" s="58"/>
      <c r="BT32" s="58"/>
      <c r="BU32" s="58"/>
      <c r="BV32" s="58"/>
      <c r="BW32" s="58"/>
      <c r="BX32" s="58"/>
      <c r="BY32" s="58"/>
      <c r="BZ32" s="58"/>
      <c r="CA32" s="58"/>
      <c r="CB32" s="58"/>
    </row>
    <row r="33" spans="7:80" ht="15.75" hidden="1" customHeight="1" outlineLevel="1" x14ac:dyDescent="0.25">
      <c r="G33" s="140">
        <f>G30+1</f>
        <v>9</v>
      </c>
      <c r="H33" s="5" t="s">
        <v>5</v>
      </c>
      <c r="J33" s="36"/>
      <c r="K33" s="36"/>
      <c r="L33" s="36"/>
      <c r="M33" s="36"/>
      <c r="N33" s="36"/>
      <c r="O33" s="36"/>
      <c r="P33" s="36"/>
      <c r="Q33" s="6"/>
      <c r="R33" s="79">
        <f t="shared" ref="R33:R35" si="72">Q30*1.2</f>
        <v>150.49359359999997</v>
      </c>
      <c r="S33" s="58">
        <f t="shared" ref="S33:S35" si="73">R33</f>
        <v>150.49359359999997</v>
      </c>
      <c r="T33" s="58">
        <f t="shared" ref="T33:T35" si="74">R33</f>
        <v>150.49359359999997</v>
      </c>
      <c r="U33" s="79">
        <f t="shared" ref="U33:BA33" si="75">R33*0.8</f>
        <v>120.39487487999997</v>
      </c>
      <c r="V33" s="58">
        <f t="shared" si="75"/>
        <v>120.39487487999997</v>
      </c>
      <c r="W33" s="58">
        <f t="shared" si="75"/>
        <v>120.39487487999997</v>
      </c>
      <c r="X33" s="80">
        <f t="shared" si="75"/>
        <v>96.315899903999991</v>
      </c>
      <c r="Y33" s="58">
        <f t="shared" si="75"/>
        <v>96.315899903999991</v>
      </c>
      <c r="Z33" s="58">
        <f t="shared" si="75"/>
        <v>96.315899903999991</v>
      </c>
      <c r="AA33" s="80">
        <f t="shared" si="75"/>
        <v>77.052719923200002</v>
      </c>
      <c r="AB33" s="58">
        <f t="shared" si="75"/>
        <v>77.052719923200002</v>
      </c>
      <c r="AC33" s="58">
        <f t="shared" si="75"/>
        <v>77.052719923200002</v>
      </c>
      <c r="AD33" s="80">
        <f t="shared" si="75"/>
        <v>61.642175938560001</v>
      </c>
      <c r="AE33" s="58">
        <f t="shared" si="75"/>
        <v>61.642175938560001</v>
      </c>
      <c r="AF33" s="58">
        <f t="shared" si="75"/>
        <v>61.642175938560001</v>
      </c>
      <c r="AG33" s="80">
        <f t="shared" si="75"/>
        <v>49.313740750848005</v>
      </c>
      <c r="AH33" s="58">
        <f t="shared" si="75"/>
        <v>49.313740750848005</v>
      </c>
      <c r="AI33" s="58">
        <f t="shared" si="75"/>
        <v>49.313740750848005</v>
      </c>
      <c r="AJ33" s="81">
        <f t="shared" si="75"/>
        <v>39.450992600678404</v>
      </c>
      <c r="AK33" s="58">
        <f t="shared" si="75"/>
        <v>39.450992600678404</v>
      </c>
      <c r="AL33" s="58">
        <f t="shared" si="75"/>
        <v>39.450992600678404</v>
      </c>
      <c r="AM33" s="81">
        <f t="shared" si="75"/>
        <v>31.560794080542724</v>
      </c>
      <c r="AN33" s="58">
        <f t="shared" si="75"/>
        <v>31.560794080542724</v>
      </c>
      <c r="AO33" s="58">
        <f t="shared" si="75"/>
        <v>31.560794080542724</v>
      </c>
      <c r="AP33" s="81">
        <f t="shared" si="75"/>
        <v>25.248635264434181</v>
      </c>
      <c r="AQ33" s="58">
        <f t="shared" si="75"/>
        <v>25.248635264434181</v>
      </c>
      <c r="AR33" s="58">
        <f t="shared" si="75"/>
        <v>25.248635264434181</v>
      </c>
      <c r="AS33" s="81">
        <f t="shared" si="75"/>
        <v>20.198908211547348</v>
      </c>
      <c r="AT33" s="58">
        <f t="shared" si="75"/>
        <v>20.198908211547348</v>
      </c>
      <c r="AU33" s="58">
        <f t="shared" si="75"/>
        <v>20.198908211547348</v>
      </c>
      <c r="AV33" s="58">
        <f t="shared" si="75"/>
        <v>16.15912656923788</v>
      </c>
      <c r="AW33" s="58">
        <f t="shared" si="75"/>
        <v>16.15912656923788</v>
      </c>
      <c r="AX33" s="58">
        <f t="shared" si="75"/>
        <v>16.15912656923788</v>
      </c>
      <c r="AY33" s="58">
        <f t="shared" si="75"/>
        <v>12.927301255390304</v>
      </c>
      <c r="AZ33" s="58">
        <f t="shared" si="75"/>
        <v>12.927301255390304</v>
      </c>
      <c r="BA33" s="58">
        <f t="shared" si="75"/>
        <v>12.927301255390304</v>
      </c>
      <c r="BB33" s="58"/>
      <c r="BC33" s="58"/>
      <c r="BD33" s="58"/>
      <c r="BE33" s="58"/>
      <c r="BF33" s="58"/>
      <c r="BG33" s="58"/>
      <c r="BH33" s="58"/>
      <c r="BI33" s="58"/>
      <c r="BJ33" s="58"/>
      <c r="BK33" s="58"/>
      <c r="BL33" s="58"/>
      <c r="BM33" s="58"/>
      <c r="BN33" s="58"/>
      <c r="BO33" s="58"/>
      <c r="BP33" s="58"/>
      <c r="BQ33" s="58"/>
      <c r="BR33" s="58"/>
      <c r="BS33" s="58"/>
      <c r="BT33" s="58"/>
      <c r="BU33" s="58"/>
      <c r="BV33" s="58"/>
      <c r="BW33" s="58"/>
      <c r="BX33" s="58"/>
      <c r="BY33" s="58"/>
      <c r="BZ33" s="58"/>
      <c r="CA33" s="58"/>
      <c r="CB33" s="58"/>
    </row>
    <row r="34" spans="7:80" ht="15.75" hidden="1" customHeight="1" outlineLevel="1" x14ac:dyDescent="0.25">
      <c r="G34" s="141"/>
      <c r="H34" s="5" t="s">
        <v>8</v>
      </c>
      <c r="J34" s="36"/>
      <c r="K34" s="36"/>
      <c r="L34" s="36"/>
      <c r="M34" s="36"/>
      <c r="N34" s="36"/>
      <c r="O34" s="36"/>
      <c r="P34" s="36"/>
      <c r="Q34" s="6"/>
      <c r="R34" s="79">
        <f t="shared" si="72"/>
        <v>51.597803519999978</v>
      </c>
      <c r="S34" s="58">
        <f t="shared" si="73"/>
        <v>51.597803519999978</v>
      </c>
      <c r="T34" s="58">
        <f t="shared" si="74"/>
        <v>51.597803519999978</v>
      </c>
      <c r="U34" s="58">
        <f t="shared" ref="U34:U35" si="76">R34</f>
        <v>51.597803519999978</v>
      </c>
      <c r="V34" s="58">
        <f t="shared" ref="V34:V35" si="77">R34</f>
        <v>51.597803519999978</v>
      </c>
      <c r="W34" s="58">
        <f t="shared" ref="W34:W35" si="78">R34</f>
        <v>51.597803519999978</v>
      </c>
      <c r="X34" s="80">
        <f t="shared" ref="X34:BA34" si="79">R34*0.8</f>
        <v>41.278242815999988</v>
      </c>
      <c r="Y34" s="58">
        <f t="shared" si="79"/>
        <v>41.278242815999988</v>
      </c>
      <c r="Z34" s="58">
        <f t="shared" si="79"/>
        <v>41.278242815999988</v>
      </c>
      <c r="AA34" s="58">
        <f t="shared" si="79"/>
        <v>41.278242815999988</v>
      </c>
      <c r="AB34" s="58">
        <f t="shared" si="79"/>
        <v>41.278242815999988</v>
      </c>
      <c r="AC34" s="58">
        <f t="shared" si="79"/>
        <v>41.278242815999988</v>
      </c>
      <c r="AD34" s="80">
        <f t="shared" si="79"/>
        <v>33.02259425279999</v>
      </c>
      <c r="AE34" s="58">
        <f t="shared" si="79"/>
        <v>33.02259425279999</v>
      </c>
      <c r="AF34" s="58">
        <f t="shared" si="79"/>
        <v>33.02259425279999</v>
      </c>
      <c r="AG34" s="58">
        <f t="shared" si="79"/>
        <v>33.02259425279999</v>
      </c>
      <c r="AH34" s="58">
        <f t="shared" si="79"/>
        <v>33.02259425279999</v>
      </c>
      <c r="AI34" s="58">
        <f t="shared" si="79"/>
        <v>33.02259425279999</v>
      </c>
      <c r="AJ34" s="81">
        <f t="shared" si="79"/>
        <v>26.418075402239992</v>
      </c>
      <c r="AK34" s="58">
        <f t="shared" si="79"/>
        <v>26.418075402239992</v>
      </c>
      <c r="AL34" s="58">
        <f t="shared" si="79"/>
        <v>26.418075402239992</v>
      </c>
      <c r="AM34" s="58">
        <f t="shared" si="79"/>
        <v>26.418075402239992</v>
      </c>
      <c r="AN34" s="58">
        <f t="shared" si="79"/>
        <v>26.418075402239992</v>
      </c>
      <c r="AO34" s="58">
        <f t="shared" si="79"/>
        <v>26.418075402239992</v>
      </c>
      <c r="AP34" s="81">
        <f t="shared" si="79"/>
        <v>21.134460321791995</v>
      </c>
      <c r="AQ34" s="58">
        <f t="shared" si="79"/>
        <v>21.134460321791995</v>
      </c>
      <c r="AR34" s="58">
        <f t="shared" si="79"/>
        <v>21.134460321791995</v>
      </c>
      <c r="AS34" s="58">
        <f t="shared" si="79"/>
        <v>21.134460321791995</v>
      </c>
      <c r="AT34" s="58">
        <f t="shared" si="79"/>
        <v>21.134460321791995</v>
      </c>
      <c r="AU34" s="58">
        <f t="shared" si="79"/>
        <v>21.134460321791995</v>
      </c>
      <c r="AV34" s="58">
        <f t="shared" si="79"/>
        <v>16.907568257433596</v>
      </c>
      <c r="AW34" s="58">
        <f t="shared" si="79"/>
        <v>16.907568257433596</v>
      </c>
      <c r="AX34" s="58">
        <f t="shared" si="79"/>
        <v>16.907568257433596</v>
      </c>
      <c r="AY34" s="58">
        <f t="shared" si="79"/>
        <v>16.907568257433596</v>
      </c>
      <c r="AZ34" s="58">
        <f t="shared" si="79"/>
        <v>16.907568257433596</v>
      </c>
      <c r="BA34" s="58">
        <f t="shared" si="79"/>
        <v>16.907568257433596</v>
      </c>
      <c r="BB34" s="58"/>
      <c r="BC34" s="58"/>
      <c r="BD34" s="58"/>
      <c r="BE34" s="58"/>
      <c r="BF34" s="58"/>
      <c r="BG34" s="58"/>
      <c r="BH34" s="58"/>
      <c r="BI34" s="58"/>
      <c r="BJ34" s="58"/>
      <c r="BK34" s="58"/>
      <c r="BL34" s="58"/>
      <c r="BM34" s="58"/>
      <c r="BN34" s="58"/>
      <c r="BO34" s="58"/>
      <c r="BP34" s="58"/>
      <c r="BQ34" s="58"/>
      <c r="BR34" s="58"/>
      <c r="BS34" s="58"/>
      <c r="BT34" s="58"/>
      <c r="BU34" s="58"/>
      <c r="BV34" s="58"/>
      <c r="BW34" s="58"/>
      <c r="BX34" s="58"/>
      <c r="BY34" s="58"/>
      <c r="BZ34" s="58"/>
      <c r="CA34" s="58"/>
      <c r="CB34" s="58"/>
    </row>
    <row r="35" spans="7:80" ht="15.75" hidden="1" customHeight="1" outlineLevel="1" x14ac:dyDescent="0.25">
      <c r="G35" s="141"/>
      <c r="H35" s="5" t="s">
        <v>10</v>
      </c>
      <c r="J35" s="36"/>
      <c r="K35" s="36"/>
      <c r="L35" s="36"/>
      <c r="M35" s="36"/>
      <c r="N35" s="36"/>
      <c r="O35" s="36"/>
      <c r="P35" s="36"/>
      <c r="Q35" s="6"/>
      <c r="R35" s="79">
        <f t="shared" si="72"/>
        <v>12.899450879999995</v>
      </c>
      <c r="S35" s="58">
        <f t="shared" si="73"/>
        <v>12.899450879999995</v>
      </c>
      <c r="T35" s="58">
        <f t="shared" si="74"/>
        <v>12.899450879999995</v>
      </c>
      <c r="U35" s="58">
        <f t="shared" si="76"/>
        <v>12.899450879999995</v>
      </c>
      <c r="V35" s="58">
        <f t="shared" si="77"/>
        <v>12.899450879999995</v>
      </c>
      <c r="W35" s="58">
        <f t="shared" si="78"/>
        <v>12.899450879999995</v>
      </c>
      <c r="X35" s="58">
        <f>R35</f>
        <v>12.899450879999995</v>
      </c>
      <c r="Y35" s="58">
        <f>R35</f>
        <v>12.899450879999995</v>
      </c>
      <c r="Z35" s="58">
        <f>R35</f>
        <v>12.899450879999995</v>
      </c>
      <c r="AA35" s="58">
        <f>R35</f>
        <v>12.899450879999995</v>
      </c>
      <c r="AB35" s="58">
        <f>R35</f>
        <v>12.899450879999995</v>
      </c>
      <c r="AC35" s="58">
        <f>R35</f>
        <v>12.899450879999995</v>
      </c>
      <c r="AD35" s="80">
        <f t="shared" ref="AD35:BA35" si="80">R35*0.8</f>
        <v>10.319560703999997</v>
      </c>
      <c r="AE35" s="58">
        <f t="shared" si="80"/>
        <v>10.319560703999997</v>
      </c>
      <c r="AF35" s="58">
        <f t="shared" si="80"/>
        <v>10.319560703999997</v>
      </c>
      <c r="AG35" s="58">
        <f t="shared" si="80"/>
        <v>10.319560703999997</v>
      </c>
      <c r="AH35" s="58">
        <f t="shared" si="80"/>
        <v>10.319560703999997</v>
      </c>
      <c r="AI35" s="58">
        <f t="shared" si="80"/>
        <v>10.319560703999997</v>
      </c>
      <c r="AJ35" s="58">
        <f t="shared" si="80"/>
        <v>10.319560703999997</v>
      </c>
      <c r="AK35" s="58">
        <f t="shared" si="80"/>
        <v>10.319560703999997</v>
      </c>
      <c r="AL35" s="58">
        <f t="shared" si="80"/>
        <v>10.319560703999997</v>
      </c>
      <c r="AM35" s="58">
        <f t="shared" si="80"/>
        <v>10.319560703999997</v>
      </c>
      <c r="AN35" s="58">
        <f t="shared" si="80"/>
        <v>10.319560703999997</v>
      </c>
      <c r="AO35" s="58">
        <f t="shared" si="80"/>
        <v>10.319560703999997</v>
      </c>
      <c r="AP35" s="81">
        <f t="shared" si="80"/>
        <v>8.2556485631999976</v>
      </c>
      <c r="AQ35" s="58">
        <f t="shared" si="80"/>
        <v>8.2556485631999976</v>
      </c>
      <c r="AR35" s="58">
        <f t="shared" si="80"/>
        <v>8.2556485631999976</v>
      </c>
      <c r="AS35" s="58">
        <f t="shared" si="80"/>
        <v>8.2556485631999976</v>
      </c>
      <c r="AT35" s="58">
        <f t="shared" si="80"/>
        <v>8.2556485631999976</v>
      </c>
      <c r="AU35" s="58">
        <f t="shared" si="80"/>
        <v>8.2556485631999976</v>
      </c>
      <c r="AV35" s="58">
        <f t="shared" si="80"/>
        <v>8.2556485631999976</v>
      </c>
      <c r="AW35" s="58">
        <f t="shared" si="80"/>
        <v>8.2556485631999976</v>
      </c>
      <c r="AX35" s="58">
        <f t="shared" si="80"/>
        <v>8.2556485631999976</v>
      </c>
      <c r="AY35" s="58">
        <f t="shared" si="80"/>
        <v>8.2556485631999976</v>
      </c>
      <c r="AZ35" s="58">
        <f t="shared" si="80"/>
        <v>8.2556485631999976</v>
      </c>
      <c r="BA35" s="58">
        <f t="shared" si="80"/>
        <v>8.2556485631999976</v>
      </c>
      <c r="BB35" s="58"/>
      <c r="BC35" s="58"/>
      <c r="BD35" s="58"/>
      <c r="BE35" s="58"/>
      <c r="BF35" s="58"/>
      <c r="BG35" s="58"/>
      <c r="BH35" s="58"/>
      <c r="BI35" s="58"/>
      <c r="BJ35" s="58"/>
      <c r="BK35" s="58"/>
      <c r="BL35" s="58"/>
      <c r="BM35" s="58"/>
      <c r="BN35" s="58"/>
      <c r="BO35" s="58"/>
      <c r="BP35" s="58"/>
      <c r="BQ35" s="58"/>
      <c r="BR35" s="58"/>
      <c r="BS35" s="58"/>
      <c r="BT35" s="58"/>
      <c r="BU35" s="58"/>
      <c r="BV35" s="58"/>
      <c r="BW35" s="58"/>
      <c r="BX35" s="58"/>
      <c r="BY35" s="58"/>
      <c r="BZ35" s="58"/>
      <c r="CA35" s="58"/>
      <c r="CB35" s="58"/>
    </row>
    <row r="36" spans="7:80" ht="15.75" hidden="1" customHeight="1" outlineLevel="1" x14ac:dyDescent="0.25">
      <c r="G36" s="140">
        <f>G33+1</f>
        <v>10</v>
      </c>
      <c r="H36" s="5" t="s">
        <v>5</v>
      </c>
      <c r="J36" s="36"/>
      <c r="K36" s="36"/>
      <c r="L36" s="36"/>
      <c r="M36" s="36"/>
      <c r="N36" s="36"/>
      <c r="O36" s="36"/>
      <c r="P36" s="36"/>
      <c r="Q36" s="36"/>
      <c r="R36" s="7"/>
      <c r="S36" s="79">
        <f t="shared" ref="S36:S38" si="81">R33*1.2</f>
        <v>180.59231231999996</v>
      </c>
      <c r="T36" s="58">
        <f t="shared" ref="T36:T38" si="82">S36</f>
        <v>180.59231231999996</v>
      </c>
      <c r="U36" s="58">
        <f t="shared" ref="U36:U38" si="83">S36</f>
        <v>180.59231231999996</v>
      </c>
      <c r="V36" s="80">
        <f t="shared" ref="V36:BB36" si="84">S36*0.8</f>
        <v>144.47384985599999</v>
      </c>
      <c r="W36" s="58">
        <f t="shared" si="84"/>
        <v>144.47384985599999</v>
      </c>
      <c r="X36" s="58">
        <f t="shared" si="84"/>
        <v>144.47384985599999</v>
      </c>
      <c r="Y36" s="80">
        <f t="shared" si="84"/>
        <v>115.5790798848</v>
      </c>
      <c r="Z36" s="58">
        <f t="shared" si="84"/>
        <v>115.5790798848</v>
      </c>
      <c r="AA36" s="58">
        <f t="shared" si="84"/>
        <v>115.5790798848</v>
      </c>
      <c r="AB36" s="80">
        <f t="shared" si="84"/>
        <v>92.463263907840002</v>
      </c>
      <c r="AC36" s="58">
        <f t="shared" si="84"/>
        <v>92.463263907840002</v>
      </c>
      <c r="AD36" s="58">
        <f t="shared" si="84"/>
        <v>92.463263907840002</v>
      </c>
      <c r="AE36" s="80">
        <f t="shared" si="84"/>
        <v>73.970611126272004</v>
      </c>
      <c r="AF36" s="58">
        <f t="shared" si="84"/>
        <v>73.970611126272004</v>
      </c>
      <c r="AG36" s="58">
        <f t="shared" si="84"/>
        <v>73.970611126272004</v>
      </c>
      <c r="AH36" s="81">
        <f t="shared" si="84"/>
        <v>59.176488901017606</v>
      </c>
      <c r="AI36" s="58">
        <f t="shared" si="84"/>
        <v>59.176488901017606</v>
      </c>
      <c r="AJ36" s="58">
        <f t="shared" si="84"/>
        <v>59.176488901017606</v>
      </c>
      <c r="AK36" s="81">
        <f t="shared" si="84"/>
        <v>47.341191120814088</v>
      </c>
      <c r="AL36" s="58">
        <f t="shared" si="84"/>
        <v>47.341191120814088</v>
      </c>
      <c r="AM36" s="58">
        <f t="shared" si="84"/>
        <v>47.341191120814088</v>
      </c>
      <c r="AN36" s="81">
        <f t="shared" si="84"/>
        <v>37.87295289665127</v>
      </c>
      <c r="AO36" s="58">
        <f t="shared" si="84"/>
        <v>37.87295289665127</v>
      </c>
      <c r="AP36" s="58">
        <f t="shared" si="84"/>
        <v>37.87295289665127</v>
      </c>
      <c r="AQ36" s="81">
        <f t="shared" si="84"/>
        <v>30.298362317321018</v>
      </c>
      <c r="AR36" s="58">
        <f t="shared" si="84"/>
        <v>30.298362317321018</v>
      </c>
      <c r="AS36" s="58">
        <f t="shared" si="84"/>
        <v>30.298362317321018</v>
      </c>
      <c r="AT36" s="58">
        <f t="shared" si="84"/>
        <v>24.238689853856815</v>
      </c>
      <c r="AU36" s="58">
        <f t="shared" si="84"/>
        <v>24.238689853856815</v>
      </c>
      <c r="AV36" s="58">
        <f t="shared" si="84"/>
        <v>24.238689853856815</v>
      </c>
      <c r="AW36" s="58">
        <f t="shared" si="84"/>
        <v>19.390951883085453</v>
      </c>
      <c r="AX36" s="58">
        <f t="shared" si="84"/>
        <v>19.390951883085453</v>
      </c>
      <c r="AY36" s="58">
        <f t="shared" si="84"/>
        <v>19.390951883085453</v>
      </c>
      <c r="AZ36" s="58">
        <f t="shared" si="84"/>
        <v>15.512761506468363</v>
      </c>
      <c r="BA36" s="58">
        <f t="shared" si="84"/>
        <v>15.512761506468363</v>
      </c>
      <c r="BB36" s="58">
        <f t="shared" si="84"/>
        <v>15.512761506468363</v>
      </c>
      <c r="BC36" s="58"/>
      <c r="BD36" s="58"/>
      <c r="BE36" s="58"/>
      <c r="BF36" s="58"/>
      <c r="BG36" s="58"/>
      <c r="BH36" s="58"/>
      <c r="BI36" s="58"/>
      <c r="BJ36" s="58"/>
      <c r="BK36" s="58"/>
      <c r="BL36" s="58"/>
      <c r="BM36" s="58"/>
      <c r="BN36" s="58"/>
      <c r="BO36" s="58"/>
      <c r="BP36" s="58"/>
      <c r="BQ36" s="58"/>
      <c r="BR36" s="58"/>
      <c r="BS36" s="58"/>
      <c r="BT36" s="58"/>
      <c r="BU36" s="58"/>
      <c r="BV36" s="58"/>
      <c r="BW36" s="58"/>
      <c r="BX36" s="58"/>
      <c r="BY36" s="58"/>
      <c r="BZ36" s="58"/>
      <c r="CA36" s="58"/>
      <c r="CB36" s="58"/>
    </row>
    <row r="37" spans="7:80" ht="15.75" hidden="1" customHeight="1" outlineLevel="1" x14ac:dyDescent="0.25">
      <c r="G37" s="141"/>
      <c r="H37" s="5" t="s">
        <v>8</v>
      </c>
      <c r="J37" s="36"/>
      <c r="K37" s="36"/>
      <c r="L37" s="36"/>
      <c r="M37" s="36"/>
      <c r="N37" s="36"/>
      <c r="O37" s="36"/>
      <c r="P37" s="36"/>
      <c r="Q37" s="36"/>
      <c r="R37" s="7"/>
      <c r="S37" s="79">
        <f t="shared" si="81"/>
        <v>61.917364223999968</v>
      </c>
      <c r="T37" s="58">
        <f t="shared" si="82"/>
        <v>61.917364223999968</v>
      </c>
      <c r="U37" s="58">
        <f t="shared" si="83"/>
        <v>61.917364223999968</v>
      </c>
      <c r="V37" s="58">
        <f t="shared" ref="V37:V38" si="85">S37</f>
        <v>61.917364223999968</v>
      </c>
      <c r="W37" s="58">
        <f t="shared" ref="W37:W38" si="86">S37</f>
        <v>61.917364223999968</v>
      </c>
      <c r="X37" s="58">
        <f t="shared" ref="X37:X38" si="87">S37</f>
        <v>61.917364223999968</v>
      </c>
      <c r="Y37" s="80">
        <f t="shared" ref="Y37:BB37" si="88">S37*0.8</f>
        <v>49.533891379199979</v>
      </c>
      <c r="Z37" s="58">
        <f t="shared" si="88"/>
        <v>49.533891379199979</v>
      </c>
      <c r="AA37" s="58">
        <f t="shared" si="88"/>
        <v>49.533891379199979</v>
      </c>
      <c r="AB37" s="58">
        <f t="shared" si="88"/>
        <v>49.533891379199979</v>
      </c>
      <c r="AC37" s="58">
        <f t="shared" si="88"/>
        <v>49.533891379199979</v>
      </c>
      <c r="AD37" s="58">
        <f t="shared" si="88"/>
        <v>49.533891379199979</v>
      </c>
      <c r="AE37" s="80">
        <f t="shared" si="88"/>
        <v>39.627113103359989</v>
      </c>
      <c r="AF37" s="58">
        <f t="shared" si="88"/>
        <v>39.627113103359989</v>
      </c>
      <c r="AG37" s="58">
        <f t="shared" si="88"/>
        <v>39.627113103359989</v>
      </c>
      <c r="AH37" s="58">
        <f t="shared" si="88"/>
        <v>39.627113103359989</v>
      </c>
      <c r="AI37" s="58">
        <f t="shared" si="88"/>
        <v>39.627113103359989</v>
      </c>
      <c r="AJ37" s="58">
        <f t="shared" si="88"/>
        <v>39.627113103359989</v>
      </c>
      <c r="AK37" s="81">
        <f t="shared" si="88"/>
        <v>31.701690482687994</v>
      </c>
      <c r="AL37" s="58">
        <f t="shared" si="88"/>
        <v>31.701690482687994</v>
      </c>
      <c r="AM37" s="58">
        <f t="shared" si="88"/>
        <v>31.701690482687994</v>
      </c>
      <c r="AN37" s="58">
        <f t="shared" si="88"/>
        <v>31.701690482687994</v>
      </c>
      <c r="AO37" s="58">
        <f t="shared" si="88"/>
        <v>31.701690482687994</v>
      </c>
      <c r="AP37" s="58">
        <f t="shared" si="88"/>
        <v>31.701690482687994</v>
      </c>
      <c r="AQ37" s="81">
        <f t="shared" si="88"/>
        <v>25.361352386150397</v>
      </c>
      <c r="AR37" s="58">
        <f t="shared" si="88"/>
        <v>25.361352386150397</v>
      </c>
      <c r="AS37" s="58">
        <f t="shared" si="88"/>
        <v>25.361352386150397</v>
      </c>
      <c r="AT37" s="58">
        <f t="shared" si="88"/>
        <v>25.361352386150397</v>
      </c>
      <c r="AU37" s="58">
        <f t="shared" si="88"/>
        <v>25.361352386150397</v>
      </c>
      <c r="AV37" s="58">
        <f t="shared" si="88"/>
        <v>25.361352386150397</v>
      </c>
      <c r="AW37" s="58">
        <f t="shared" si="88"/>
        <v>20.28908190892032</v>
      </c>
      <c r="AX37" s="58">
        <f t="shared" si="88"/>
        <v>20.28908190892032</v>
      </c>
      <c r="AY37" s="58">
        <f t="shared" si="88"/>
        <v>20.28908190892032</v>
      </c>
      <c r="AZ37" s="58">
        <f t="shared" si="88"/>
        <v>20.28908190892032</v>
      </c>
      <c r="BA37" s="58">
        <f t="shared" si="88"/>
        <v>20.28908190892032</v>
      </c>
      <c r="BB37" s="58">
        <f t="shared" si="88"/>
        <v>20.28908190892032</v>
      </c>
      <c r="BC37" s="58"/>
      <c r="BD37" s="58"/>
      <c r="BE37" s="58"/>
      <c r="BF37" s="58"/>
      <c r="BG37" s="58"/>
      <c r="BH37" s="58"/>
      <c r="BI37" s="58"/>
      <c r="BJ37" s="58"/>
      <c r="BK37" s="58"/>
      <c r="BL37" s="58"/>
      <c r="BM37" s="58"/>
      <c r="BN37" s="58"/>
      <c r="BO37" s="58"/>
      <c r="BP37" s="58"/>
      <c r="BQ37" s="58"/>
      <c r="BR37" s="58"/>
      <c r="BS37" s="58"/>
      <c r="BT37" s="58"/>
      <c r="BU37" s="58"/>
      <c r="BV37" s="58"/>
      <c r="BW37" s="58"/>
      <c r="BX37" s="58"/>
      <c r="BY37" s="58"/>
      <c r="BZ37" s="58"/>
      <c r="CA37" s="58"/>
      <c r="CB37" s="58"/>
    </row>
    <row r="38" spans="7:80" ht="15.75" hidden="1" customHeight="1" outlineLevel="1" x14ac:dyDescent="0.25">
      <c r="G38" s="141"/>
      <c r="H38" s="5" t="s">
        <v>10</v>
      </c>
      <c r="J38" s="36"/>
      <c r="K38" s="36"/>
      <c r="L38" s="36"/>
      <c r="M38" s="36"/>
      <c r="N38" s="36"/>
      <c r="O38" s="36"/>
      <c r="P38" s="36"/>
      <c r="Q38" s="36"/>
      <c r="R38" s="7"/>
      <c r="S38" s="79">
        <f t="shared" si="81"/>
        <v>15.479341055999992</v>
      </c>
      <c r="T38" s="58">
        <f t="shared" si="82"/>
        <v>15.479341055999992</v>
      </c>
      <c r="U38" s="58">
        <f t="shared" si="83"/>
        <v>15.479341055999992</v>
      </c>
      <c r="V38" s="58">
        <f t="shared" si="85"/>
        <v>15.479341055999992</v>
      </c>
      <c r="W38" s="58">
        <f t="shared" si="86"/>
        <v>15.479341055999992</v>
      </c>
      <c r="X38" s="58">
        <f t="shared" si="87"/>
        <v>15.479341055999992</v>
      </c>
      <c r="Y38" s="58">
        <f>S38</f>
        <v>15.479341055999992</v>
      </c>
      <c r="Z38" s="58">
        <f>S38</f>
        <v>15.479341055999992</v>
      </c>
      <c r="AA38" s="58">
        <f>S38</f>
        <v>15.479341055999992</v>
      </c>
      <c r="AB38" s="58">
        <f>S38</f>
        <v>15.479341055999992</v>
      </c>
      <c r="AC38" s="58">
        <f>S38</f>
        <v>15.479341055999992</v>
      </c>
      <c r="AD38" s="58">
        <f>S38</f>
        <v>15.479341055999992</v>
      </c>
      <c r="AE38" s="80">
        <f t="shared" ref="AE38:BB38" si="89">S38*0.8</f>
        <v>12.383472844799995</v>
      </c>
      <c r="AF38" s="58">
        <f t="shared" si="89"/>
        <v>12.383472844799995</v>
      </c>
      <c r="AG38" s="58">
        <f t="shared" si="89"/>
        <v>12.383472844799995</v>
      </c>
      <c r="AH38" s="58">
        <f t="shared" si="89"/>
        <v>12.383472844799995</v>
      </c>
      <c r="AI38" s="58">
        <f t="shared" si="89"/>
        <v>12.383472844799995</v>
      </c>
      <c r="AJ38" s="58">
        <f t="shared" si="89"/>
        <v>12.383472844799995</v>
      </c>
      <c r="AK38" s="58">
        <f t="shared" si="89"/>
        <v>12.383472844799995</v>
      </c>
      <c r="AL38" s="58">
        <f t="shared" si="89"/>
        <v>12.383472844799995</v>
      </c>
      <c r="AM38" s="58">
        <f t="shared" si="89"/>
        <v>12.383472844799995</v>
      </c>
      <c r="AN38" s="58">
        <f t="shared" si="89"/>
        <v>12.383472844799995</v>
      </c>
      <c r="AO38" s="58">
        <f t="shared" si="89"/>
        <v>12.383472844799995</v>
      </c>
      <c r="AP38" s="58">
        <f t="shared" si="89"/>
        <v>12.383472844799995</v>
      </c>
      <c r="AQ38" s="81">
        <f t="shared" si="89"/>
        <v>9.9067782758399971</v>
      </c>
      <c r="AR38" s="58">
        <f t="shared" si="89"/>
        <v>9.9067782758399971</v>
      </c>
      <c r="AS38" s="58">
        <f t="shared" si="89"/>
        <v>9.9067782758399971</v>
      </c>
      <c r="AT38" s="58">
        <f t="shared" si="89"/>
        <v>9.9067782758399971</v>
      </c>
      <c r="AU38" s="58">
        <f t="shared" si="89"/>
        <v>9.9067782758399971</v>
      </c>
      <c r="AV38" s="58">
        <f t="shared" si="89"/>
        <v>9.9067782758399971</v>
      </c>
      <c r="AW38" s="58">
        <f t="shared" si="89"/>
        <v>9.9067782758399971</v>
      </c>
      <c r="AX38" s="58">
        <f t="shared" si="89"/>
        <v>9.9067782758399971</v>
      </c>
      <c r="AY38" s="58">
        <f t="shared" si="89"/>
        <v>9.9067782758399971</v>
      </c>
      <c r="AZ38" s="58">
        <f t="shared" si="89"/>
        <v>9.9067782758399971</v>
      </c>
      <c r="BA38" s="58">
        <f t="shared" si="89"/>
        <v>9.9067782758399971</v>
      </c>
      <c r="BB38" s="58">
        <f t="shared" si="89"/>
        <v>9.9067782758399971</v>
      </c>
      <c r="BC38" s="58"/>
      <c r="BD38" s="58"/>
      <c r="BE38" s="58"/>
      <c r="BF38" s="58"/>
      <c r="BG38" s="58"/>
      <c r="BH38" s="58"/>
      <c r="BI38" s="58"/>
      <c r="BJ38" s="58"/>
      <c r="BK38" s="58"/>
      <c r="BL38" s="58"/>
      <c r="BM38" s="58"/>
      <c r="BN38" s="58"/>
      <c r="BO38" s="58"/>
      <c r="BP38" s="58"/>
      <c r="BQ38" s="58"/>
      <c r="BR38" s="58"/>
      <c r="BS38" s="58"/>
      <c r="BT38" s="58"/>
      <c r="BU38" s="58"/>
      <c r="BV38" s="58"/>
      <c r="BW38" s="58"/>
      <c r="BX38" s="58"/>
      <c r="BY38" s="58"/>
      <c r="BZ38" s="58"/>
      <c r="CA38" s="58"/>
      <c r="CB38" s="58"/>
    </row>
    <row r="39" spans="7:80" ht="15.75" hidden="1" customHeight="1" outlineLevel="1" x14ac:dyDescent="0.25">
      <c r="G39" s="140">
        <f>G36+1</f>
        <v>11</v>
      </c>
      <c r="H39" s="5" t="s">
        <v>5</v>
      </c>
      <c r="J39" s="36"/>
      <c r="K39" s="36"/>
      <c r="L39" s="36"/>
      <c r="M39" s="36"/>
      <c r="N39" s="36"/>
      <c r="O39" s="36"/>
      <c r="P39" s="36"/>
      <c r="Q39" s="36"/>
      <c r="R39" s="7"/>
      <c r="S39" s="7"/>
      <c r="T39" s="79">
        <f t="shared" ref="T39:T41" si="90">S36*1.2</f>
        <v>216.71077478399994</v>
      </c>
      <c r="U39" s="58">
        <f t="shared" ref="U39:U41" si="91">T39</f>
        <v>216.71077478399994</v>
      </c>
      <c r="V39" s="58">
        <f t="shared" ref="V39:V41" si="92">T39</f>
        <v>216.71077478399994</v>
      </c>
      <c r="W39" s="80">
        <f t="shared" ref="W39:BC39" si="93">T39*0.8</f>
        <v>173.36861982719995</v>
      </c>
      <c r="X39" s="58">
        <f t="shared" si="93"/>
        <v>173.36861982719995</v>
      </c>
      <c r="Y39" s="58">
        <f t="shared" si="93"/>
        <v>173.36861982719995</v>
      </c>
      <c r="Z39" s="80">
        <f t="shared" si="93"/>
        <v>138.69489586175996</v>
      </c>
      <c r="AA39" s="58">
        <f t="shared" si="93"/>
        <v>138.69489586175996</v>
      </c>
      <c r="AB39" s="58">
        <f t="shared" si="93"/>
        <v>138.69489586175996</v>
      </c>
      <c r="AC39" s="80">
        <f t="shared" si="93"/>
        <v>110.95591668940797</v>
      </c>
      <c r="AD39" s="58">
        <f t="shared" si="93"/>
        <v>110.95591668940797</v>
      </c>
      <c r="AE39" s="58">
        <f t="shared" si="93"/>
        <v>110.95591668940797</v>
      </c>
      <c r="AF39" s="80">
        <f t="shared" si="93"/>
        <v>88.764733351526388</v>
      </c>
      <c r="AG39" s="58">
        <f t="shared" si="93"/>
        <v>88.764733351526388</v>
      </c>
      <c r="AH39" s="58">
        <f t="shared" si="93"/>
        <v>88.764733351526388</v>
      </c>
      <c r="AI39" s="81">
        <f t="shared" si="93"/>
        <v>71.01178668122111</v>
      </c>
      <c r="AJ39" s="58">
        <f t="shared" si="93"/>
        <v>71.01178668122111</v>
      </c>
      <c r="AK39" s="58">
        <f t="shared" si="93"/>
        <v>71.01178668122111</v>
      </c>
      <c r="AL39" s="81">
        <f t="shared" si="93"/>
        <v>56.809429344976891</v>
      </c>
      <c r="AM39" s="58">
        <f t="shared" si="93"/>
        <v>56.809429344976891</v>
      </c>
      <c r="AN39" s="58">
        <f t="shared" si="93"/>
        <v>56.809429344976891</v>
      </c>
      <c r="AO39" s="81">
        <f t="shared" si="93"/>
        <v>45.447543475981519</v>
      </c>
      <c r="AP39" s="58">
        <f t="shared" si="93"/>
        <v>45.447543475981519</v>
      </c>
      <c r="AQ39" s="58">
        <f t="shared" si="93"/>
        <v>45.447543475981519</v>
      </c>
      <c r="AR39" s="81">
        <f t="shared" si="93"/>
        <v>36.358034780785218</v>
      </c>
      <c r="AS39" s="58">
        <f t="shared" si="93"/>
        <v>36.358034780785218</v>
      </c>
      <c r="AT39" s="58">
        <f t="shared" si="93"/>
        <v>36.358034780785218</v>
      </c>
      <c r="AU39" s="58">
        <f t="shared" si="93"/>
        <v>29.086427824628174</v>
      </c>
      <c r="AV39" s="58">
        <f t="shared" si="93"/>
        <v>29.086427824628174</v>
      </c>
      <c r="AW39" s="58">
        <f t="shared" si="93"/>
        <v>29.086427824628174</v>
      </c>
      <c r="AX39" s="58">
        <f t="shared" si="93"/>
        <v>23.269142259702541</v>
      </c>
      <c r="AY39" s="58">
        <f t="shared" si="93"/>
        <v>23.269142259702541</v>
      </c>
      <c r="AZ39" s="58">
        <f t="shared" si="93"/>
        <v>23.269142259702541</v>
      </c>
      <c r="BA39" s="58">
        <f t="shared" si="93"/>
        <v>18.615313807762032</v>
      </c>
      <c r="BB39" s="58">
        <f t="shared" si="93"/>
        <v>18.615313807762032</v>
      </c>
      <c r="BC39" s="58">
        <f t="shared" si="93"/>
        <v>18.615313807762032</v>
      </c>
      <c r="BD39" s="58"/>
      <c r="BE39" s="58"/>
      <c r="BF39" s="58"/>
      <c r="BG39" s="58"/>
      <c r="BH39" s="58"/>
      <c r="BI39" s="58"/>
      <c r="BJ39" s="58"/>
      <c r="BK39" s="58"/>
      <c r="BL39" s="58"/>
      <c r="BM39" s="58"/>
      <c r="BN39" s="58"/>
      <c r="BO39" s="58"/>
      <c r="BP39" s="58"/>
      <c r="BQ39" s="58"/>
      <c r="BR39" s="58"/>
      <c r="BS39" s="58"/>
      <c r="BT39" s="58"/>
      <c r="BU39" s="58"/>
      <c r="BV39" s="58"/>
      <c r="BW39" s="58"/>
      <c r="BX39" s="58"/>
      <c r="BY39" s="58"/>
      <c r="BZ39" s="58"/>
      <c r="CA39" s="58"/>
      <c r="CB39" s="58"/>
    </row>
    <row r="40" spans="7:80" ht="15.75" hidden="1" customHeight="1" outlineLevel="1" x14ac:dyDescent="0.25">
      <c r="G40" s="141"/>
      <c r="H40" s="5" t="s">
        <v>8</v>
      </c>
      <c r="J40" s="36"/>
      <c r="K40" s="36"/>
      <c r="L40" s="36"/>
      <c r="M40" s="36"/>
      <c r="N40" s="36"/>
      <c r="O40" s="36"/>
      <c r="P40" s="36"/>
      <c r="Q40" s="36"/>
      <c r="R40" s="7"/>
      <c r="S40" s="7"/>
      <c r="T40" s="79">
        <f t="shared" si="90"/>
        <v>74.300837068799964</v>
      </c>
      <c r="U40" s="58">
        <f t="shared" si="91"/>
        <v>74.300837068799964</v>
      </c>
      <c r="V40" s="58">
        <f t="shared" si="92"/>
        <v>74.300837068799964</v>
      </c>
      <c r="W40" s="58">
        <f t="shared" ref="W40:W41" si="94">T40</f>
        <v>74.300837068799964</v>
      </c>
      <c r="X40" s="58">
        <f t="shared" ref="X40:X41" si="95">T40</f>
        <v>74.300837068799964</v>
      </c>
      <c r="Y40" s="58">
        <f t="shared" ref="Y40:Y41" si="96">T40</f>
        <v>74.300837068799964</v>
      </c>
      <c r="Z40" s="80">
        <f t="shared" ref="Z40:BC40" si="97">T40*0.8</f>
        <v>59.440669655039976</v>
      </c>
      <c r="AA40" s="58">
        <f t="shared" si="97"/>
        <v>59.440669655039976</v>
      </c>
      <c r="AB40" s="58">
        <f t="shared" si="97"/>
        <v>59.440669655039976</v>
      </c>
      <c r="AC40" s="58">
        <f t="shared" si="97"/>
        <v>59.440669655039976</v>
      </c>
      <c r="AD40" s="58">
        <f t="shared" si="97"/>
        <v>59.440669655039976</v>
      </c>
      <c r="AE40" s="58">
        <f t="shared" si="97"/>
        <v>59.440669655039976</v>
      </c>
      <c r="AF40" s="80">
        <f t="shared" si="97"/>
        <v>47.552535724031983</v>
      </c>
      <c r="AG40" s="58">
        <f t="shared" si="97"/>
        <v>47.552535724031983</v>
      </c>
      <c r="AH40" s="58">
        <f t="shared" si="97"/>
        <v>47.552535724031983</v>
      </c>
      <c r="AI40" s="58">
        <f t="shared" si="97"/>
        <v>47.552535724031983</v>
      </c>
      <c r="AJ40" s="58">
        <f t="shared" si="97"/>
        <v>47.552535724031983</v>
      </c>
      <c r="AK40" s="58">
        <f t="shared" si="97"/>
        <v>47.552535724031983</v>
      </c>
      <c r="AL40" s="81">
        <f t="shared" si="97"/>
        <v>38.042028579225587</v>
      </c>
      <c r="AM40" s="58">
        <f t="shared" si="97"/>
        <v>38.042028579225587</v>
      </c>
      <c r="AN40" s="58">
        <f t="shared" si="97"/>
        <v>38.042028579225587</v>
      </c>
      <c r="AO40" s="58">
        <f t="shared" si="97"/>
        <v>38.042028579225587</v>
      </c>
      <c r="AP40" s="58">
        <f t="shared" si="97"/>
        <v>38.042028579225587</v>
      </c>
      <c r="AQ40" s="58">
        <f t="shared" si="97"/>
        <v>38.042028579225587</v>
      </c>
      <c r="AR40" s="81">
        <f t="shared" si="97"/>
        <v>30.433622863380471</v>
      </c>
      <c r="AS40" s="58">
        <f t="shared" si="97"/>
        <v>30.433622863380471</v>
      </c>
      <c r="AT40" s="58">
        <f t="shared" si="97"/>
        <v>30.433622863380471</v>
      </c>
      <c r="AU40" s="58">
        <f t="shared" si="97"/>
        <v>30.433622863380471</v>
      </c>
      <c r="AV40" s="58">
        <f t="shared" si="97"/>
        <v>30.433622863380471</v>
      </c>
      <c r="AW40" s="58">
        <f t="shared" si="97"/>
        <v>30.433622863380471</v>
      </c>
      <c r="AX40" s="58">
        <f t="shared" si="97"/>
        <v>24.346898290704377</v>
      </c>
      <c r="AY40" s="58">
        <f t="shared" si="97"/>
        <v>24.346898290704377</v>
      </c>
      <c r="AZ40" s="58">
        <f t="shared" si="97"/>
        <v>24.346898290704377</v>
      </c>
      <c r="BA40" s="58">
        <f t="shared" si="97"/>
        <v>24.346898290704377</v>
      </c>
      <c r="BB40" s="58">
        <f t="shared" si="97"/>
        <v>24.346898290704377</v>
      </c>
      <c r="BC40" s="58">
        <f t="shared" si="97"/>
        <v>24.346898290704377</v>
      </c>
      <c r="BD40" s="58"/>
      <c r="BE40" s="58"/>
      <c r="BF40" s="58"/>
      <c r="BG40" s="58"/>
      <c r="BH40" s="58"/>
      <c r="BI40" s="58"/>
      <c r="BJ40" s="58"/>
      <c r="BK40" s="58"/>
      <c r="BL40" s="58"/>
      <c r="BM40" s="58"/>
      <c r="BN40" s="58"/>
      <c r="BO40" s="58"/>
      <c r="BP40" s="58"/>
      <c r="BQ40" s="58"/>
      <c r="BR40" s="58"/>
      <c r="BS40" s="58"/>
      <c r="BT40" s="58"/>
      <c r="BU40" s="58"/>
      <c r="BV40" s="58"/>
      <c r="BW40" s="58"/>
      <c r="BX40" s="58"/>
      <c r="BY40" s="58"/>
      <c r="BZ40" s="58"/>
      <c r="CA40" s="58"/>
      <c r="CB40" s="58"/>
    </row>
    <row r="41" spans="7:80" ht="15.75" hidden="1" customHeight="1" outlineLevel="1" x14ac:dyDescent="0.25">
      <c r="G41" s="141"/>
      <c r="H41" s="5" t="s">
        <v>10</v>
      </c>
      <c r="J41" s="36"/>
      <c r="K41" s="36"/>
      <c r="L41" s="36"/>
      <c r="M41" s="36"/>
      <c r="N41" s="36"/>
      <c r="O41" s="36"/>
      <c r="P41" s="36"/>
      <c r="Q41" s="36"/>
      <c r="R41" s="7"/>
      <c r="S41" s="7"/>
      <c r="T41" s="79">
        <f t="shared" si="90"/>
        <v>18.575209267199991</v>
      </c>
      <c r="U41" s="58">
        <f t="shared" si="91"/>
        <v>18.575209267199991</v>
      </c>
      <c r="V41" s="58">
        <f t="shared" si="92"/>
        <v>18.575209267199991</v>
      </c>
      <c r="W41" s="58">
        <f t="shared" si="94"/>
        <v>18.575209267199991</v>
      </c>
      <c r="X41" s="58">
        <f t="shared" si="95"/>
        <v>18.575209267199991</v>
      </c>
      <c r="Y41" s="58">
        <f t="shared" si="96"/>
        <v>18.575209267199991</v>
      </c>
      <c r="Z41" s="58">
        <f>T41</f>
        <v>18.575209267199991</v>
      </c>
      <c r="AA41" s="58">
        <f>T41</f>
        <v>18.575209267199991</v>
      </c>
      <c r="AB41" s="58">
        <f>T41</f>
        <v>18.575209267199991</v>
      </c>
      <c r="AC41" s="58">
        <f>T41</f>
        <v>18.575209267199991</v>
      </c>
      <c r="AD41" s="58">
        <f>T41</f>
        <v>18.575209267199991</v>
      </c>
      <c r="AE41" s="58">
        <f>T41</f>
        <v>18.575209267199991</v>
      </c>
      <c r="AF41" s="80">
        <f t="shared" ref="AF41:BC41" si="98">T41*0.8</f>
        <v>14.860167413759994</v>
      </c>
      <c r="AG41" s="58">
        <f t="shared" si="98"/>
        <v>14.860167413759994</v>
      </c>
      <c r="AH41" s="58">
        <f t="shared" si="98"/>
        <v>14.860167413759994</v>
      </c>
      <c r="AI41" s="58">
        <f t="shared" si="98"/>
        <v>14.860167413759994</v>
      </c>
      <c r="AJ41" s="58">
        <f t="shared" si="98"/>
        <v>14.860167413759994</v>
      </c>
      <c r="AK41" s="58">
        <f t="shared" si="98"/>
        <v>14.860167413759994</v>
      </c>
      <c r="AL41" s="58">
        <f t="shared" si="98"/>
        <v>14.860167413759994</v>
      </c>
      <c r="AM41" s="58">
        <f t="shared" si="98"/>
        <v>14.860167413759994</v>
      </c>
      <c r="AN41" s="58">
        <f t="shared" si="98"/>
        <v>14.860167413759994</v>
      </c>
      <c r="AO41" s="58">
        <f t="shared" si="98"/>
        <v>14.860167413759994</v>
      </c>
      <c r="AP41" s="58">
        <f t="shared" si="98"/>
        <v>14.860167413759994</v>
      </c>
      <c r="AQ41" s="58">
        <f t="shared" si="98"/>
        <v>14.860167413759994</v>
      </c>
      <c r="AR41" s="81">
        <f t="shared" si="98"/>
        <v>11.888133931007996</v>
      </c>
      <c r="AS41" s="58">
        <f t="shared" si="98"/>
        <v>11.888133931007996</v>
      </c>
      <c r="AT41" s="58">
        <f t="shared" si="98"/>
        <v>11.888133931007996</v>
      </c>
      <c r="AU41" s="58">
        <f t="shared" si="98"/>
        <v>11.888133931007996</v>
      </c>
      <c r="AV41" s="58">
        <f t="shared" si="98"/>
        <v>11.888133931007996</v>
      </c>
      <c r="AW41" s="58">
        <f t="shared" si="98"/>
        <v>11.888133931007996</v>
      </c>
      <c r="AX41" s="58">
        <f t="shared" si="98"/>
        <v>11.888133931007996</v>
      </c>
      <c r="AY41" s="58">
        <f t="shared" si="98"/>
        <v>11.888133931007996</v>
      </c>
      <c r="AZ41" s="58">
        <f t="shared" si="98"/>
        <v>11.888133931007996</v>
      </c>
      <c r="BA41" s="58">
        <f t="shared" si="98"/>
        <v>11.888133931007996</v>
      </c>
      <c r="BB41" s="58">
        <f t="shared" si="98"/>
        <v>11.888133931007996</v>
      </c>
      <c r="BC41" s="58">
        <f t="shared" si="98"/>
        <v>11.888133931007996</v>
      </c>
      <c r="BD41" s="58"/>
      <c r="BE41" s="58"/>
      <c r="BF41" s="58"/>
      <c r="BG41" s="58"/>
      <c r="BH41" s="58"/>
      <c r="BI41" s="58"/>
      <c r="BJ41" s="58"/>
      <c r="BK41" s="58"/>
      <c r="BL41" s="58"/>
      <c r="BM41" s="58"/>
      <c r="BN41" s="58"/>
      <c r="BO41" s="58"/>
      <c r="BP41" s="58"/>
      <c r="BQ41" s="58"/>
      <c r="BR41" s="58"/>
      <c r="BS41" s="58"/>
      <c r="BT41" s="58"/>
      <c r="BU41" s="58"/>
      <c r="BV41" s="58"/>
      <c r="BW41" s="58"/>
      <c r="BX41" s="58"/>
      <c r="BY41" s="58"/>
      <c r="BZ41" s="58"/>
      <c r="CA41" s="58"/>
      <c r="CB41" s="58"/>
    </row>
    <row r="42" spans="7:80" ht="15.75" hidden="1" customHeight="1" outlineLevel="1" x14ac:dyDescent="0.25">
      <c r="G42" s="140">
        <f>G39+1</f>
        <v>12</v>
      </c>
      <c r="H42" s="5" t="s">
        <v>5</v>
      </c>
      <c r="J42" s="36"/>
      <c r="K42" s="36"/>
      <c r="L42" s="36"/>
      <c r="M42" s="36"/>
      <c r="N42" s="36"/>
      <c r="O42" s="36"/>
      <c r="P42" s="36"/>
      <c r="Q42" s="36"/>
      <c r="R42" s="7"/>
      <c r="S42" s="7"/>
      <c r="T42" s="7"/>
      <c r="U42" s="79">
        <f t="shared" ref="U42:U44" si="99">T39*1.2</f>
        <v>260.05292974079993</v>
      </c>
      <c r="V42" s="58">
        <f t="shared" ref="V42:V44" si="100">U42</f>
        <v>260.05292974079993</v>
      </c>
      <c r="W42" s="58">
        <f t="shared" ref="W42:W44" si="101">U42</f>
        <v>260.05292974079993</v>
      </c>
      <c r="X42" s="80">
        <f t="shared" ref="X42:BD42" si="102">U42*0.8</f>
        <v>208.04234379263994</v>
      </c>
      <c r="Y42" s="58">
        <f t="shared" si="102"/>
        <v>208.04234379263994</v>
      </c>
      <c r="Z42" s="58">
        <f t="shared" si="102"/>
        <v>208.04234379263994</v>
      </c>
      <c r="AA42" s="80">
        <f t="shared" si="102"/>
        <v>166.43387503411196</v>
      </c>
      <c r="AB42" s="58">
        <f t="shared" si="102"/>
        <v>166.43387503411196</v>
      </c>
      <c r="AC42" s="58">
        <f t="shared" si="102"/>
        <v>166.43387503411196</v>
      </c>
      <c r="AD42" s="80">
        <f t="shared" si="102"/>
        <v>133.14710002728958</v>
      </c>
      <c r="AE42" s="58">
        <f t="shared" si="102"/>
        <v>133.14710002728958</v>
      </c>
      <c r="AF42" s="58">
        <f t="shared" si="102"/>
        <v>133.14710002728958</v>
      </c>
      <c r="AG42" s="80">
        <f t="shared" si="102"/>
        <v>106.51768002183167</v>
      </c>
      <c r="AH42" s="58">
        <f t="shared" si="102"/>
        <v>106.51768002183167</v>
      </c>
      <c r="AI42" s="58">
        <f t="shared" si="102"/>
        <v>106.51768002183167</v>
      </c>
      <c r="AJ42" s="81">
        <f t="shared" si="102"/>
        <v>85.214144017465344</v>
      </c>
      <c r="AK42" s="58">
        <f t="shared" si="102"/>
        <v>85.214144017465344</v>
      </c>
      <c r="AL42" s="58">
        <f t="shared" si="102"/>
        <v>85.214144017465344</v>
      </c>
      <c r="AM42" s="81">
        <f t="shared" si="102"/>
        <v>68.171315213972278</v>
      </c>
      <c r="AN42" s="58">
        <f t="shared" si="102"/>
        <v>68.171315213972278</v>
      </c>
      <c r="AO42" s="58">
        <f t="shared" si="102"/>
        <v>68.171315213972278</v>
      </c>
      <c r="AP42" s="81">
        <f t="shared" si="102"/>
        <v>54.537052171177827</v>
      </c>
      <c r="AQ42" s="58">
        <f t="shared" si="102"/>
        <v>54.537052171177827</v>
      </c>
      <c r="AR42" s="58">
        <f t="shared" si="102"/>
        <v>54.537052171177827</v>
      </c>
      <c r="AS42" s="81">
        <f t="shared" si="102"/>
        <v>43.629641736942261</v>
      </c>
      <c r="AT42" s="58">
        <f t="shared" si="102"/>
        <v>43.629641736942261</v>
      </c>
      <c r="AU42" s="58">
        <f t="shared" si="102"/>
        <v>43.629641736942261</v>
      </c>
      <c r="AV42" s="58">
        <f t="shared" si="102"/>
        <v>34.903713389553808</v>
      </c>
      <c r="AW42" s="58">
        <f t="shared" si="102"/>
        <v>34.903713389553808</v>
      </c>
      <c r="AX42" s="58">
        <f t="shared" si="102"/>
        <v>34.903713389553808</v>
      </c>
      <c r="AY42" s="58">
        <f t="shared" si="102"/>
        <v>27.922970711643046</v>
      </c>
      <c r="AZ42" s="58">
        <f t="shared" si="102"/>
        <v>27.922970711643046</v>
      </c>
      <c r="BA42" s="58">
        <f t="shared" si="102"/>
        <v>27.922970711643046</v>
      </c>
      <c r="BB42" s="58">
        <f t="shared" si="102"/>
        <v>22.338376569314438</v>
      </c>
      <c r="BC42" s="58">
        <f t="shared" si="102"/>
        <v>22.338376569314438</v>
      </c>
      <c r="BD42" s="58">
        <f t="shared" si="102"/>
        <v>22.338376569314438</v>
      </c>
      <c r="BE42" s="58"/>
      <c r="BF42" s="58"/>
      <c r="BG42" s="58"/>
      <c r="BH42" s="58"/>
      <c r="BI42" s="58"/>
      <c r="BJ42" s="58"/>
      <c r="BK42" s="58"/>
      <c r="BL42" s="58"/>
      <c r="BM42" s="58"/>
      <c r="BN42" s="58"/>
      <c r="BO42" s="58"/>
      <c r="BP42" s="58"/>
      <c r="BQ42" s="58"/>
      <c r="BR42" s="58"/>
      <c r="BS42" s="58"/>
      <c r="BT42" s="58"/>
      <c r="BU42" s="58"/>
      <c r="BV42" s="58"/>
      <c r="BW42" s="58"/>
      <c r="BX42" s="58"/>
      <c r="BY42" s="58"/>
      <c r="BZ42" s="58"/>
      <c r="CA42" s="58"/>
      <c r="CB42" s="58"/>
    </row>
    <row r="43" spans="7:80" ht="15.75" hidden="1" customHeight="1" outlineLevel="1" x14ac:dyDescent="0.25">
      <c r="G43" s="141"/>
      <c r="H43" s="5" t="s">
        <v>8</v>
      </c>
      <c r="J43" s="36"/>
      <c r="K43" s="36"/>
      <c r="L43" s="36"/>
      <c r="M43" s="36"/>
      <c r="N43" s="36"/>
      <c r="O43" s="36"/>
      <c r="P43" s="36"/>
      <c r="Q43" s="36"/>
      <c r="R43" s="7"/>
      <c r="S43" s="7"/>
      <c r="T43" s="7"/>
      <c r="U43" s="79">
        <f t="shared" si="99"/>
        <v>89.16100448255996</v>
      </c>
      <c r="V43" s="58">
        <f t="shared" si="100"/>
        <v>89.16100448255996</v>
      </c>
      <c r="W43" s="58">
        <f t="shared" si="101"/>
        <v>89.16100448255996</v>
      </c>
      <c r="X43" s="58">
        <f t="shared" ref="X43:X44" si="103">U43</f>
        <v>89.16100448255996</v>
      </c>
      <c r="Y43" s="58">
        <f t="shared" ref="Y43:Y44" si="104">U43</f>
        <v>89.16100448255996</v>
      </c>
      <c r="Z43" s="58">
        <f t="shared" ref="Z43:Z44" si="105">U43</f>
        <v>89.16100448255996</v>
      </c>
      <c r="AA43" s="80">
        <f t="shared" ref="AA43:BD43" si="106">U43*0.8</f>
        <v>71.328803586047968</v>
      </c>
      <c r="AB43" s="58">
        <f t="shared" si="106"/>
        <v>71.328803586047968</v>
      </c>
      <c r="AC43" s="58">
        <f t="shared" si="106"/>
        <v>71.328803586047968</v>
      </c>
      <c r="AD43" s="58">
        <f t="shared" si="106"/>
        <v>71.328803586047968</v>
      </c>
      <c r="AE43" s="58">
        <f t="shared" si="106"/>
        <v>71.328803586047968</v>
      </c>
      <c r="AF43" s="58">
        <f t="shared" si="106"/>
        <v>71.328803586047968</v>
      </c>
      <c r="AG43" s="80">
        <f t="shared" si="106"/>
        <v>57.06304286883838</v>
      </c>
      <c r="AH43" s="58">
        <f t="shared" si="106"/>
        <v>57.06304286883838</v>
      </c>
      <c r="AI43" s="58">
        <f t="shared" si="106"/>
        <v>57.06304286883838</v>
      </c>
      <c r="AJ43" s="58">
        <f t="shared" si="106"/>
        <v>57.06304286883838</v>
      </c>
      <c r="AK43" s="58">
        <f t="shared" si="106"/>
        <v>57.06304286883838</v>
      </c>
      <c r="AL43" s="58">
        <f t="shared" si="106"/>
        <v>57.06304286883838</v>
      </c>
      <c r="AM43" s="81">
        <f t="shared" si="106"/>
        <v>45.65043429507071</v>
      </c>
      <c r="AN43" s="58">
        <f t="shared" si="106"/>
        <v>45.65043429507071</v>
      </c>
      <c r="AO43" s="58">
        <f t="shared" si="106"/>
        <v>45.65043429507071</v>
      </c>
      <c r="AP43" s="58">
        <f t="shared" si="106"/>
        <v>45.65043429507071</v>
      </c>
      <c r="AQ43" s="58">
        <f t="shared" si="106"/>
        <v>45.65043429507071</v>
      </c>
      <c r="AR43" s="58">
        <f t="shared" si="106"/>
        <v>45.65043429507071</v>
      </c>
      <c r="AS43" s="81">
        <f t="shared" si="106"/>
        <v>36.520347436056568</v>
      </c>
      <c r="AT43" s="58">
        <f t="shared" si="106"/>
        <v>36.520347436056568</v>
      </c>
      <c r="AU43" s="58">
        <f t="shared" si="106"/>
        <v>36.520347436056568</v>
      </c>
      <c r="AV43" s="58">
        <f t="shared" si="106"/>
        <v>36.520347436056568</v>
      </c>
      <c r="AW43" s="58">
        <f t="shared" si="106"/>
        <v>36.520347436056568</v>
      </c>
      <c r="AX43" s="58">
        <f t="shared" si="106"/>
        <v>36.520347436056568</v>
      </c>
      <c r="AY43" s="58">
        <f t="shared" si="106"/>
        <v>29.216277948845256</v>
      </c>
      <c r="AZ43" s="58">
        <f t="shared" si="106"/>
        <v>29.216277948845256</v>
      </c>
      <c r="BA43" s="58">
        <f t="shared" si="106"/>
        <v>29.216277948845256</v>
      </c>
      <c r="BB43" s="58">
        <f t="shared" si="106"/>
        <v>29.216277948845256</v>
      </c>
      <c r="BC43" s="58">
        <f t="shared" si="106"/>
        <v>29.216277948845256</v>
      </c>
      <c r="BD43" s="58">
        <f t="shared" si="106"/>
        <v>29.216277948845256</v>
      </c>
      <c r="BE43" s="58"/>
      <c r="BF43" s="58"/>
      <c r="BG43" s="58"/>
      <c r="BH43" s="58"/>
      <c r="BI43" s="58"/>
      <c r="BJ43" s="58"/>
      <c r="BK43" s="58"/>
      <c r="BL43" s="58"/>
      <c r="BM43" s="58"/>
      <c r="BN43" s="58"/>
      <c r="BO43" s="58"/>
      <c r="BP43" s="58"/>
      <c r="BQ43" s="58"/>
      <c r="BR43" s="58"/>
      <c r="BS43" s="58"/>
      <c r="BT43" s="58"/>
      <c r="BU43" s="58"/>
      <c r="BV43" s="58"/>
      <c r="BW43" s="58"/>
      <c r="BX43" s="58"/>
      <c r="BY43" s="58"/>
      <c r="BZ43" s="58"/>
      <c r="CA43" s="58"/>
      <c r="CB43" s="58"/>
    </row>
    <row r="44" spans="7:80" ht="15.75" hidden="1" customHeight="1" outlineLevel="1" x14ac:dyDescent="0.25">
      <c r="G44" s="141"/>
      <c r="H44" s="5" t="s">
        <v>10</v>
      </c>
      <c r="J44" s="36"/>
      <c r="K44" s="36"/>
      <c r="L44" s="36"/>
      <c r="M44" s="36"/>
      <c r="N44" s="36"/>
      <c r="O44" s="36"/>
      <c r="P44" s="36"/>
      <c r="Q44" s="36"/>
      <c r="R44" s="7"/>
      <c r="S44" s="7"/>
      <c r="T44" s="7"/>
      <c r="U44" s="79">
        <f t="shared" si="99"/>
        <v>22.29025112063999</v>
      </c>
      <c r="V44" s="58">
        <f t="shared" si="100"/>
        <v>22.29025112063999</v>
      </c>
      <c r="W44" s="58">
        <f t="shared" si="101"/>
        <v>22.29025112063999</v>
      </c>
      <c r="X44" s="58">
        <f t="shared" si="103"/>
        <v>22.29025112063999</v>
      </c>
      <c r="Y44" s="58">
        <f t="shared" si="104"/>
        <v>22.29025112063999</v>
      </c>
      <c r="Z44" s="58">
        <f t="shared" si="105"/>
        <v>22.29025112063999</v>
      </c>
      <c r="AA44" s="58">
        <f>U44</f>
        <v>22.29025112063999</v>
      </c>
      <c r="AB44" s="58">
        <f>U44</f>
        <v>22.29025112063999</v>
      </c>
      <c r="AC44" s="58">
        <f>U44</f>
        <v>22.29025112063999</v>
      </c>
      <c r="AD44" s="58">
        <f>U44</f>
        <v>22.29025112063999</v>
      </c>
      <c r="AE44" s="58">
        <f>U44</f>
        <v>22.29025112063999</v>
      </c>
      <c r="AF44" s="58">
        <f>U44</f>
        <v>22.29025112063999</v>
      </c>
      <c r="AG44" s="80">
        <f t="shared" ref="AG44:BD44" si="107">U44*0.8</f>
        <v>17.832200896511992</v>
      </c>
      <c r="AH44" s="58">
        <f t="shared" si="107"/>
        <v>17.832200896511992</v>
      </c>
      <c r="AI44" s="58">
        <f t="shared" si="107"/>
        <v>17.832200896511992</v>
      </c>
      <c r="AJ44" s="58">
        <f t="shared" si="107"/>
        <v>17.832200896511992</v>
      </c>
      <c r="AK44" s="58">
        <f t="shared" si="107"/>
        <v>17.832200896511992</v>
      </c>
      <c r="AL44" s="58">
        <f t="shared" si="107"/>
        <v>17.832200896511992</v>
      </c>
      <c r="AM44" s="58">
        <f t="shared" si="107"/>
        <v>17.832200896511992</v>
      </c>
      <c r="AN44" s="58">
        <f t="shared" si="107"/>
        <v>17.832200896511992</v>
      </c>
      <c r="AO44" s="58">
        <f t="shared" si="107"/>
        <v>17.832200896511992</v>
      </c>
      <c r="AP44" s="58">
        <f t="shared" si="107"/>
        <v>17.832200896511992</v>
      </c>
      <c r="AQ44" s="58">
        <f t="shared" si="107"/>
        <v>17.832200896511992</v>
      </c>
      <c r="AR44" s="58">
        <f t="shared" si="107"/>
        <v>17.832200896511992</v>
      </c>
      <c r="AS44" s="81">
        <f t="shared" si="107"/>
        <v>14.265760717209595</v>
      </c>
      <c r="AT44" s="58">
        <f t="shared" si="107"/>
        <v>14.265760717209595</v>
      </c>
      <c r="AU44" s="58">
        <f t="shared" si="107"/>
        <v>14.265760717209595</v>
      </c>
      <c r="AV44" s="58">
        <f t="shared" si="107"/>
        <v>14.265760717209595</v>
      </c>
      <c r="AW44" s="58">
        <f t="shared" si="107"/>
        <v>14.265760717209595</v>
      </c>
      <c r="AX44" s="58">
        <f t="shared" si="107"/>
        <v>14.265760717209595</v>
      </c>
      <c r="AY44" s="58">
        <f t="shared" si="107"/>
        <v>14.265760717209595</v>
      </c>
      <c r="AZ44" s="58">
        <f t="shared" si="107"/>
        <v>14.265760717209595</v>
      </c>
      <c r="BA44" s="58">
        <f t="shared" si="107"/>
        <v>14.265760717209595</v>
      </c>
      <c r="BB44" s="58">
        <f t="shared" si="107"/>
        <v>14.265760717209595</v>
      </c>
      <c r="BC44" s="58">
        <f t="shared" si="107"/>
        <v>14.265760717209595</v>
      </c>
      <c r="BD44" s="58">
        <f t="shared" si="107"/>
        <v>14.265760717209595</v>
      </c>
      <c r="BE44" s="58"/>
      <c r="BF44" s="58"/>
      <c r="BG44" s="58"/>
      <c r="BH44" s="58"/>
      <c r="BI44" s="58"/>
      <c r="BJ44" s="58"/>
      <c r="BK44" s="58"/>
      <c r="BL44" s="58"/>
      <c r="BM44" s="58"/>
      <c r="BN44" s="58"/>
      <c r="BO44" s="58"/>
      <c r="BP44" s="58"/>
      <c r="BQ44" s="58"/>
      <c r="BR44" s="58"/>
      <c r="BS44" s="58"/>
      <c r="BT44" s="58"/>
      <c r="BU44" s="58"/>
      <c r="BV44" s="58"/>
      <c r="BW44" s="58"/>
      <c r="BX44" s="58"/>
      <c r="BY44" s="58"/>
      <c r="BZ44" s="58"/>
      <c r="CA44" s="58"/>
      <c r="CB44" s="58"/>
    </row>
    <row r="45" spans="7:80" ht="15.75" hidden="1" customHeight="1" outlineLevel="1" x14ac:dyDescent="0.25">
      <c r="G45" s="140">
        <f>G42+1</f>
        <v>13</v>
      </c>
      <c r="H45" s="5" t="s">
        <v>5</v>
      </c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80">
        <f t="shared" ref="V45:V47" si="108">U42*1.1</f>
        <v>286.05822271487995</v>
      </c>
      <c r="W45" s="58">
        <f t="shared" ref="W45:W47" si="109">V45</f>
        <v>286.05822271487995</v>
      </c>
      <c r="X45" s="58">
        <f t="shared" ref="X45:X47" si="110">V45</f>
        <v>286.05822271487995</v>
      </c>
      <c r="Y45" s="80">
        <f t="shared" ref="Y45:BE45" si="111">V45*0.8</f>
        <v>228.84657817190396</v>
      </c>
      <c r="Z45" s="58">
        <f t="shared" si="111"/>
        <v>228.84657817190396</v>
      </c>
      <c r="AA45" s="58">
        <f t="shared" si="111"/>
        <v>228.84657817190396</v>
      </c>
      <c r="AB45" s="80">
        <f t="shared" si="111"/>
        <v>183.07726253752318</v>
      </c>
      <c r="AC45" s="58">
        <f t="shared" si="111"/>
        <v>183.07726253752318</v>
      </c>
      <c r="AD45" s="58">
        <f t="shared" si="111"/>
        <v>183.07726253752318</v>
      </c>
      <c r="AE45" s="80">
        <f t="shared" si="111"/>
        <v>146.46181003001854</v>
      </c>
      <c r="AF45" s="58">
        <f t="shared" si="111"/>
        <v>146.46181003001854</v>
      </c>
      <c r="AG45" s="58">
        <f t="shared" si="111"/>
        <v>146.46181003001854</v>
      </c>
      <c r="AH45" s="81">
        <f t="shared" si="111"/>
        <v>117.16944802401484</v>
      </c>
      <c r="AI45" s="58">
        <f t="shared" si="111"/>
        <v>117.16944802401484</v>
      </c>
      <c r="AJ45" s="58">
        <f t="shared" si="111"/>
        <v>117.16944802401484</v>
      </c>
      <c r="AK45" s="81">
        <f t="shared" si="111"/>
        <v>93.735558419211884</v>
      </c>
      <c r="AL45" s="58">
        <f t="shared" si="111"/>
        <v>93.735558419211884</v>
      </c>
      <c r="AM45" s="58">
        <f t="shared" si="111"/>
        <v>93.735558419211884</v>
      </c>
      <c r="AN45" s="81">
        <f t="shared" si="111"/>
        <v>74.988446735369507</v>
      </c>
      <c r="AO45" s="58">
        <f t="shared" si="111"/>
        <v>74.988446735369507</v>
      </c>
      <c r="AP45" s="58">
        <f t="shared" si="111"/>
        <v>74.988446735369507</v>
      </c>
      <c r="AQ45" s="81">
        <f t="shared" si="111"/>
        <v>59.990757388295606</v>
      </c>
      <c r="AR45" s="58">
        <f t="shared" si="111"/>
        <v>59.990757388295606</v>
      </c>
      <c r="AS45" s="58">
        <f t="shared" si="111"/>
        <v>59.990757388295606</v>
      </c>
      <c r="AT45" s="58">
        <f t="shared" si="111"/>
        <v>47.992605910636485</v>
      </c>
      <c r="AU45" s="58">
        <f t="shared" si="111"/>
        <v>47.992605910636485</v>
      </c>
      <c r="AV45" s="58">
        <f t="shared" si="111"/>
        <v>47.992605910636485</v>
      </c>
      <c r="AW45" s="58">
        <f t="shared" si="111"/>
        <v>38.394084728509192</v>
      </c>
      <c r="AX45" s="58">
        <f t="shared" si="111"/>
        <v>38.394084728509192</v>
      </c>
      <c r="AY45" s="58">
        <f t="shared" si="111"/>
        <v>38.394084728509192</v>
      </c>
      <c r="AZ45" s="58">
        <f t="shared" si="111"/>
        <v>30.715267782807356</v>
      </c>
      <c r="BA45" s="58">
        <f t="shared" si="111"/>
        <v>30.715267782807356</v>
      </c>
      <c r="BB45" s="58">
        <f t="shared" si="111"/>
        <v>30.715267782807356</v>
      </c>
      <c r="BC45" s="58">
        <f t="shared" si="111"/>
        <v>24.572214226245887</v>
      </c>
      <c r="BD45" s="58">
        <f t="shared" si="111"/>
        <v>24.572214226245887</v>
      </c>
      <c r="BE45" s="58">
        <f t="shared" si="111"/>
        <v>24.572214226245887</v>
      </c>
      <c r="BF45" s="58"/>
      <c r="BG45" s="58"/>
      <c r="BH45" s="58"/>
      <c r="BI45" s="58"/>
      <c r="BJ45" s="58"/>
      <c r="BK45" s="58"/>
      <c r="BL45" s="58"/>
      <c r="BM45" s="58"/>
      <c r="BN45" s="58"/>
      <c r="BO45" s="58"/>
      <c r="BP45" s="58"/>
      <c r="BQ45" s="58"/>
      <c r="BR45" s="58"/>
      <c r="BS45" s="58"/>
      <c r="BT45" s="58"/>
      <c r="BU45" s="58"/>
      <c r="BV45" s="58"/>
      <c r="BW45" s="58"/>
      <c r="BX45" s="58"/>
      <c r="BY45" s="58"/>
      <c r="BZ45" s="58"/>
      <c r="CA45" s="58"/>
      <c r="CB45" s="58"/>
    </row>
    <row r="46" spans="7:80" ht="15.75" hidden="1" customHeight="1" outlineLevel="1" x14ac:dyDescent="0.25">
      <c r="G46" s="141"/>
      <c r="H46" s="5" t="s">
        <v>8</v>
      </c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80">
        <f t="shared" si="108"/>
        <v>98.077104930815963</v>
      </c>
      <c r="W46" s="58">
        <f t="shared" si="109"/>
        <v>98.077104930815963</v>
      </c>
      <c r="X46" s="58">
        <f t="shared" si="110"/>
        <v>98.077104930815963</v>
      </c>
      <c r="Y46" s="58">
        <f t="shared" ref="Y46:Y47" si="112">V46</f>
        <v>98.077104930815963</v>
      </c>
      <c r="Z46" s="58">
        <f t="shared" ref="Z46:Z47" si="113">V46</f>
        <v>98.077104930815963</v>
      </c>
      <c r="AA46" s="58">
        <f t="shared" ref="AA46:AA47" si="114">V46</f>
        <v>98.077104930815963</v>
      </c>
      <c r="AB46" s="80">
        <f t="shared" ref="AB46:BE46" si="115">V46*0.8</f>
        <v>78.461683944652776</v>
      </c>
      <c r="AC46" s="58">
        <f t="shared" si="115"/>
        <v>78.461683944652776</v>
      </c>
      <c r="AD46" s="58">
        <f t="shared" si="115"/>
        <v>78.461683944652776</v>
      </c>
      <c r="AE46" s="58">
        <f t="shared" si="115"/>
        <v>78.461683944652776</v>
      </c>
      <c r="AF46" s="58">
        <f t="shared" si="115"/>
        <v>78.461683944652776</v>
      </c>
      <c r="AG46" s="58">
        <f t="shared" si="115"/>
        <v>78.461683944652776</v>
      </c>
      <c r="AH46" s="81">
        <f t="shared" si="115"/>
        <v>62.769347155722222</v>
      </c>
      <c r="AI46" s="58">
        <f t="shared" si="115"/>
        <v>62.769347155722222</v>
      </c>
      <c r="AJ46" s="58">
        <f t="shared" si="115"/>
        <v>62.769347155722222</v>
      </c>
      <c r="AK46" s="58">
        <f t="shared" si="115"/>
        <v>62.769347155722222</v>
      </c>
      <c r="AL46" s="58">
        <f t="shared" si="115"/>
        <v>62.769347155722222</v>
      </c>
      <c r="AM46" s="58">
        <f t="shared" si="115"/>
        <v>62.769347155722222</v>
      </c>
      <c r="AN46" s="81">
        <f t="shared" si="115"/>
        <v>50.215477724577781</v>
      </c>
      <c r="AO46" s="58">
        <f t="shared" si="115"/>
        <v>50.215477724577781</v>
      </c>
      <c r="AP46" s="58">
        <f t="shared" si="115"/>
        <v>50.215477724577781</v>
      </c>
      <c r="AQ46" s="58">
        <f t="shared" si="115"/>
        <v>50.215477724577781</v>
      </c>
      <c r="AR46" s="58">
        <f t="shared" si="115"/>
        <v>50.215477724577781</v>
      </c>
      <c r="AS46" s="58">
        <f t="shared" si="115"/>
        <v>50.215477724577781</v>
      </c>
      <c r="AT46" s="58">
        <f t="shared" si="115"/>
        <v>40.172382179662229</v>
      </c>
      <c r="AU46" s="58">
        <f t="shared" si="115"/>
        <v>40.172382179662229</v>
      </c>
      <c r="AV46" s="58">
        <f t="shared" si="115"/>
        <v>40.172382179662229</v>
      </c>
      <c r="AW46" s="58">
        <f t="shared" si="115"/>
        <v>40.172382179662229</v>
      </c>
      <c r="AX46" s="58">
        <f t="shared" si="115"/>
        <v>40.172382179662229</v>
      </c>
      <c r="AY46" s="58">
        <f t="shared" si="115"/>
        <v>40.172382179662229</v>
      </c>
      <c r="AZ46" s="58">
        <f t="shared" si="115"/>
        <v>32.137905743729782</v>
      </c>
      <c r="BA46" s="58">
        <f t="shared" si="115"/>
        <v>32.137905743729782</v>
      </c>
      <c r="BB46" s="58">
        <f t="shared" si="115"/>
        <v>32.137905743729782</v>
      </c>
      <c r="BC46" s="58">
        <f t="shared" si="115"/>
        <v>32.137905743729782</v>
      </c>
      <c r="BD46" s="58">
        <f t="shared" si="115"/>
        <v>32.137905743729782</v>
      </c>
      <c r="BE46" s="58">
        <f t="shared" si="115"/>
        <v>32.137905743729782</v>
      </c>
      <c r="BF46" s="58"/>
      <c r="BG46" s="58"/>
      <c r="BH46" s="58"/>
      <c r="BI46" s="58"/>
      <c r="BJ46" s="58"/>
      <c r="BK46" s="58"/>
      <c r="BL46" s="58"/>
      <c r="BM46" s="58"/>
      <c r="BN46" s="58"/>
      <c r="BO46" s="58"/>
      <c r="BP46" s="58"/>
      <c r="BQ46" s="58"/>
      <c r="BR46" s="58"/>
      <c r="BS46" s="58"/>
      <c r="BT46" s="58"/>
      <c r="BU46" s="58"/>
      <c r="BV46" s="58"/>
      <c r="BW46" s="58"/>
      <c r="BX46" s="58"/>
      <c r="BY46" s="58"/>
      <c r="BZ46" s="58"/>
      <c r="CA46" s="58"/>
      <c r="CB46" s="58"/>
    </row>
    <row r="47" spans="7:80" ht="15.75" hidden="1" customHeight="1" outlineLevel="1" x14ac:dyDescent="0.25">
      <c r="G47" s="141"/>
      <c r="H47" s="5" t="s">
        <v>10</v>
      </c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80">
        <f t="shared" si="108"/>
        <v>24.519276232703991</v>
      </c>
      <c r="W47" s="58">
        <f t="shared" si="109"/>
        <v>24.519276232703991</v>
      </c>
      <c r="X47" s="58">
        <f t="shared" si="110"/>
        <v>24.519276232703991</v>
      </c>
      <c r="Y47" s="58">
        <f t="shared" si="112"/>
        <v>24.519276232703991</v>
      </c>
      <c r="Z47" s="58">
        <f t="shared" si="113"/>
        <v>24.519276232703991</v>
      </c>
      <c r="AA47" s="58">
        <f t="shared" si="114"/>
        <v>24.519276232703991</v>
      </c>
      <c r="AB47" s="58">
        <f>V47</f>
        <v>24.519276232703991</v>
      </c>
      <c r="AC47" s="58">
        <f>V47</f>
        <v>24.519276232703991</v>
      </c>
      <c r="AD47" s="58">
        <f>V47</f>
        <v>24.519276232703991</v>
      </c>
      <c r="AE47" s="58">
        <f>V47</f>
        <v>24.519276232703991</v>
      </c>
      <c r="AF47" s="58">
        <f>V47</f>
        <v>24.519276232703991</v>
      </c>
      <c r="AG47" s="58">
        <f>V47</f>
        <v>24.519276232703991</v>
      </c>
      <c r="AH47" s="81">
        <f t="shared" ref="AH47:BE47" si="116">V47*0.8</f>
        <v>19.615420986163194</v>
      </c>
      <c r="AI47" s="58">
        <f t="shared" si="116"/>
        <v>19.615420986163194</v>
      </c>
      <c r="AJ47" s="58">
        <f t="shared" si="116"/>
        <v>19.615420986163194</v>
      </c>
      <c r="AK47" s="58">
        <f t="shared" si="116"/>
        <v>19.615420986163194</v>
      </c>
      <c r="AL47" s="58">
        <f t="shared" si="116"/>
        <v>19.615420986163194</v>
      </c>
      <c r="AM47" s="58">
        <f t="shared" si="116"/>
        <v>19.615420986163194</v>
      </c>
      <c r="AN47" s="58">
        <f t="shared" si="116"/>
        <v>19.615420986163194</v>
      </c>
      <c r="AO47" s="58">
        <f t="shared" si="116"/>
        <v>19.615420986163194</v>
      </c>
      <c r="AP47" s="58">
        <f t="shared" si="116"/>
        <v>19.615420986163194</v>
      </c>
      <c r="AQ47" s="58">
        <f t="shared" si="116"/>
        <v>19.615420986163194</v>
      </c>
      <c r="AR47" s="58">
        <f t="shared" si="116"/>
        <v>19.615420986163194</v>
      </c>
      <c r="AS47" s="58">
        <f t="shared" si="116"/>
        <v>19.615420986163194</v>
      </c>
      <c r="AT47" s="58">
        <f t="shared" si="116"/>
        <v>15.692336788930556</v>
      </c>
      <c r="AU47" s="58">
        <f t="shared" si="116"/>
        <v>15.692336788930556</v>
      </c>
      <c r="AV47" s="58">
        <f t="shared" si="116"/>
        <v>15.692336788930556</v>
      </c>
      <c r="AW47" s="58">
        <f t="shared" si="116"/>
        <v>15.692336788930556</v>
      </c>
      <c r="AX47" s="58">
        <f t="shared" si="116"/>
        <v>15.692336788930556</v>
      </c>
      <c r="AY47" s="58">
        <f t="shared" si="116"/>
        <v>15.692336788930556</v>
      </c>
      <c r="AZ47" s="58">
        <f t="shared" si="116"/>
        <v>15.692336788930556</v>
      </c>
      <c r="BA47" s="58">
        <f t="shared" si="116"/>
        <v>15.692336788930556</v>
      </c>
      <c r="BB47" s="58">
        <f t="shared" si="116"/>
        <v>15.692336788930556</v>
      </c>
      <c r="BC47" s="58">
        <f t="shared" si="116"/>
        <v>15.692336788930556</v>
      </c>
      <c r="BD47" s="58">
        <f t="shared" si="116"/>
        <v>15.692336788930556</v>
      </c>
      <c r="BE47" s="58">
        <f t="shared" si="116"/>
        <v>15.692336788930556</v>
      </c>
      <c r="BF47" s="58"/>
      <c r="BG47" s="58"/>
      <c r="BH47" s="58"/>
      <c r="BI47" s="58"/>
      <c r="BJ47" s="58"/>
      <c r="BK47" s="58"/>
      <c r="BL47" s="58"/>
      <c r="BM47" s="58"/>
      <c r="BN47" s="58"/>
      <c r="BO47" s="58"/>
      <c r="BP47" s="58"/>
      <c r="BQ47" s="58"/>
      <c r="BR47" s="58"/>
      <c r="BS47" s="58"/>
      <c r="BT47" s="58"/>
      <c r="BU47" s="58"/>
      <c r="BV47" s="58"/>
      <c r="BW47" s="58"/>
      <c r="BX47" s="58"/>
      <c r="BY47" s="58"/>
      <c r="BZ47" s="58"/>
      <c r="CA47" s="58"/>
      <c r="CB47" s="58"/>
    </row>
    <row r="48" spans="7:80" ht="15.75" hidden="1" customHeight="1" outlineLevel="1" x14ac:dyDescent="0.25">
      <c r="G48" s="140">
        <f>G45+1</f>
        <v>14</v>
      </c>
      <c r="H48" s="5" t="s">
        <v>5</v>
      </c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80">
        <f t="shared" ref="W48:W50" si="117">V45*1.1</f>
        <v>314.66404498636797</v>
      </c>
      <c r="X48" s="58">
        <f t="shared" ref="X48:X50" si="118">W48</f>
        <v>314.66404498636797</v>
      </c>
      <c r="Y48" s="58">
        <f t="shared" ref="Y48:Y50" si="119">W48</f>
        <v>314.66404498636797</v>
      </c>
      <c r="Z48" s="80">
        <f t="shared" ref="Z48:BF48" si="120">W48*0.8</f>
        <v>251.73123598909439</v>
      </c>
      <c r="AA48" s="58">
        <f t="shared" si="120"/>
        <v>251.73123598909439</v>
      </c>
      <c r="AB48" s="58">
        <f t="shared" si="120"/>
        <v>251.73123598909439</v>
      </c>
      <c r="AC48" s="80">
        <f t="shared" si="120"/>
        <v>201.38498879127553</v>
      </c>
      <c r="AD48" s="58">
        <f t="shared" si="120"/>
        <v>201.38498879127553</v>
      </c>
      <c r="AE48" s="58">
        <f t="shared" si="120"/>
        <v>201.38498879127553</v>
      </c>
      <c r="AF48" s="80">
        <f t="shared" si="120"/>
        <v>161.10799103302043</v>
      </c>
      <c r="AG48" s="58">
        <f t="shared" si="120"/>
        <v>161.10799103302043</v>
      </c>
      <c r="AH48" s="58">
        <f t="shared" si="120"/>
        <v>161.10799103302043</v>
      </c>
      <c r="AI48" s="81">
        <f t="shared" si="120"/>
        <v>128.88639282641634</v>
      </c>
      <c r="AJ48" s="58">
        <f t="shared" si="120"/>
        <v>128.88639282641634</v>
      </c>
      <c r="AK48" s="58">
        <f t="shared" si="120"/>
        <v>128.88639282641634</v>
      </c>
      <c r="AL48" s="81">
        <f t="shared" si="120"/>
        <v>103.10911426113307</v>
      </c>
      <c r="AM48" s="58">
        <f t="shared" si="120"/>
        <v>103.10911426113307</v>
      </c>
      <c r="AN48" s="58">
        <f t="shared" si="120"/>
        <v>103.10911426113307</v>
      </c>
      <c r="AO48" s="81">
        <f t="shared" si="120"/>
        <v>82.487291408906458</v>
      </c>
      <c r="AP48" s="58">
        <f t="shared" si="120"/>
        <v>82.487291408906458</v>
      </c>
      <c r="AQ48" s="58">
        <f t="shared" si="120"/>
        <v>82.487291408906458</v>
      </c>
      <c r="AR48" s="81">
        <f t="shared" si="120"/>
        <v>65.989833127125166</v>
      </c>
      <c r="AS48" s="58">
        <f t="shared" si="120"/>
        <v>65.989833127125166</v>
      </c>
      <c r="AT48" s="58">
        <f t="shared" si="120"/>
        <v>65.989833127125166</v>
      </c>
      <c r="AU48" s="58">
        <f t="shared" si="120"/>
        <v>52.791866501700135</v>
      </c>
      <c r="AV48" s="58">
        <f t="shared" si="120"/>
        <v>52.791866501700135</v>
      </c>
      <c r="AW48" s="58">
        <f t="shared" si="120"/>
        <v>52.791866501700135</v>
      </c>
      <c r="AX48" s="58">
        <f t="shared" si="120"/>
        <v>42.233493201360112</v>
      </c>
      <c r="AY48" s="58">
        <f t="shared" si="120"/>
        <v>42.233493201360112</v>
      </c>
      <c r="AZ48" s="58">
        <f t="shared" si="120"/>
        <v>42.233493201360112</v>
      </c>
      <c r="BA48" s="58">
        <f t="shared" si="120"/>
        <v>33.786794561088094</v>
      </c>
      <c r="BB48" s="58">
        <f t="shared" si="120"/>
        <v>33.786794561088094</v>
      </c>
      <c r="BC48" s="58">
        <f t="shared" si="120"/>
        <v>33.786794561088094</v>
      </c>
      <c r="BD48" s="58">
        <f t="shared" si="120"/>
        <v>27.029435648870475</v>
      </c>
      <c r="BE48" s="58">
        <f t="shared" si="120"/>
        <v>27.029435648870475</v>
      </c>
      <c r="BF48" s="58">
        <f t="shared" si="120"/>
        <v>27.029435648870475</v>
      </c>
      <c r="BG48" s="58"/>
      <c r="BH48" s="58"/>
      <c r="BI48" s="58"/>
      <c r="BJ48" s="58"/>
      <c r="BK48" s="58"/>
      <c r="BL48" s="58"/>
      <c r="BM48" s="58"/>
      <c r="BN48" s="58"/>
      <c r="BO48" s="58"/>
      <c r="BP48" s="58"/>
      <c r="BQ48" s="58"/>
      <c r="BR48" s="58"/>
      <c r="BS48" s="58"/>
      <c r="BT48" s="58"/>
      <c r="BU48" s="58"/>
      <c r="BV48" s="58"/>
      <c r="BW48" s="58"/>
      <c r="BX48" s="58"/>
      <c r="BY48" s="58"/>
      <c r="BZ48" s="58"/>
      <c r="CA48" s="58"/>
      <c r="CB48" s="58"/>
    </row>
    <row r="49" spans="7:80" ht="15.75" hidden="1" customHeight="1" outlineLevel="1" x14ac:dyDescent="0.25">
      <c r="G49" s="141"/>
      <c r="H49" s="5" t="s">
        <v>8</v>
      </c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80">
        <f t="shared" si="117"/>
        <v>107.88481542389756</v>
      </c>
      <c r="X49" s="58">
        <f t="shared" si="118"/>
        <v>107.88481542389756</v>
      </c>
      <c r="Y49" s="58">
        <f t="shared" si="119"/>
        <v>107.88481542389756</v>
      </c>
      <c r="Z49" s="58">
        <f t="shared" ref="Z49:Z50" si="121">W49</f>
        <v>107.88481542389756</v>
      </c>
      <c r="AA49" s="58">
        <f t="shared" ref="AA49:AA50" si="122">W49</f>
        <v>107.88481542389756</v>
      </c>
      <c r="AB49" s="58">
        <f t="shared" ref="AB49:AB50" si="123">W49</f>
        <v>107.88481542389756</v>
      </c>
      <c r="AC49" s="80">
        <f t="shared" ref="AC49:BF49" si="124">W49*0.8</f>
        <v>86.307852339118057</v>
      </c>
      <c r="AD49" s="58">
        <f t="shared" si="124"/>
        <v>86.307852339118057</v>
      </c>
      <c r="AE49" s="58">
        <f t="shared" si="124"/>
        <v>86.307852339118057</v>
      </c>
      <c r="AF49" s="58">
        <f t="shared" si="124"/>
        <v>86.307852339118057</v>
      </c>
      <c r="AG49" s="58">
        <f t="shared" si="124"/>
        <v>86.307852339118057</v>
      </c>
      <c r="AH49" s="58">
        <f t="shared" si="124"/>
        <v>86.307852339118057</v>
      </c>
      <c r="AI49" s="81">
        <f t="shared" si="124"/>
        <v>69.046281871294454</v>
      </c>
      <c r="AJ49" s="58">
        <f t="shared" si="124"/>
        <v>69.046281871294454</v>
      </c>
      <c r="AK49" s="58">
        <f t="shared" si="124"/>
        <v>69.046281871294454</v>
      </c>
      <c r="AL49" s="58">
        <f t="shared" si="124"/>
        <v>69.046281871294454</v>
      </c>
      <c r="AM49" s="58">
        <f t="shared" si="124"/>
        <v>69.046281871294454</v>
      </c>
      <c r="AN49" s="58">
        <f t="shared" si="124"/>
        <v>69.046281871294454</v>
      </c>
      <c r="AO49" s="81">
        <f t="shared" si="124"/>
        <v>55.237025497035567</v>
      </c>
      <c r="AP49" s="58">
        <f t="shared" si="124"/>
        <v>55.237025497035567</v>
      </c>
      <c r="AQ49" s="58">
        <f t="shared" si="124"/>
        <v>55.237025497035567</v>
      </c>
      <c r="AR49" s="58">
        <f t="shared" si="124"/>
        <v>55.237025497035567</v>
      </c>
      <c r="AS49" s="58">
        <f t="shared" si="124"/>
        <v>55.237025497035567</v>
      </c>
      <c r="AT49" s="58">
        <f t="shared" si="124"/>
        <v>55.237025497035567</v>
      </c>
      <c r="AU49" s="58">
        <f t="shared" si="124"/>
        <v>44.18962039762846</v>
      </c>
      <c r="AV49" s="58">
        <f t="shared" si="124"/>
        <v>44.18962039762846</v>
      </c>
      <c r="AW49" s="58">
        <f t="shared" si="124"/>
        <v>44.18962039762846</v>
      </c>
      <c r="AX49" s="58">
        <f t="shared" si="124"/>
        <v>44.18962039762846</v>
      </c>
      <c r="AY49" s="58">
        <f t="shared" si="124"/>
        <v>44.18962039762846</v>
      </c>
      <c r="AZ49" s="58">
        <f t="shared" si="124"/>
        <v>44.18962039762846</v>
      </c>
      <c r="BA49" s="58">
        <f t="shared" si="124"/>
        <v>35.351696318102768</v>
      </c>
      <c r="BB49" s="58">
        <f t="shared" si="124"/>
        <v>35.351696318102768</v>
      </c>
      <c r="BC49" s="58">
        <f t="shared" si="124"/>
        <v>35.351696318102768</v>
      </c>
      <c r="BD49" s="58">
        <f t="shared" si="124"/>
        <v>35.351696318102768</v>
      </c>
      <c r="BE49" s="58">
        <f t="shared" si="124"/>
        <v>35.351696318102768</v>
      </c>
      <c r="BF49" s="58">
        <f t="shared" si="124"/>
        <v>35.351696318102768</v>
      </c>
      <c r="BG49" s="58"/>
      <c r="BH49" s="58"/>
      <c r="BI49" s="58"/>
      <c r="BJ49" s="58"/>
      <c r="BK49" s="58"/>
      <c r="BL49" s="58"/>
      <c r="BM49" s="58"/>
      <c r="BN49" s="58"/>
      <c r="BO49" s="58"/>
      <c r="BP49" s="58"/>
      <c r="BQ49" s="58"/>
      <c r="BR49" s="58"/>
      <c r="BS49" s="58"/>
      <c r="BT49" s="58"/>
      <c r="BU49" s="58"/>
      <c r="BV49" s="58"/>
      <c r="BW49" s="58"/>
      <c r="BX49" s="58"/>
      <c r="BY49" s="58"/>
      <c r="BZ49" s="58"/>
      <c r="CA49" s="58"/>
      <c r="CB49" s="58"/>
    </row>
    <row r="50" spans="7:80" ht="15.75" hidden="1" customHeight="1" outlineLevel="1" x14ac:dyDescent="0.25">
      <c r="G50" s="141"/>
      <c r="H50" s="5" t="s">
        <v>10</v>
      </c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80">
        <f t="shared" si="117"/>
        <v>26.971203855974391</v>
      </c>
      <c r="X50" s="58">
        <f t="shared" si="118"/>
        <v>26.971203855974391</v>
      </c>
      <c r="Y50" s="58">
        <f t="shared" si="119"/>
        <v>26.971203855974391</v>
      </c>
      <c r="Z50" s="58">
        <f t="shared" si="121"/>
        <v>26.971203855974391</v>
      </c>
      <c r="AA50" s="58">
        <f t="shared" si="122"/>
        <v>26.971203855974391</v>
      </c>
      <c r="AB50" s="58">
        <f t="shared" si="123"/>
        <v>26.971203855974391</v>
      </c>
      <c r="AC50" s="58">
        <f>W50</f>
        <v>26.971203855974391</v>
      </c>
      <c r="AD50" s="58">
        <f>W50</f>
        <v>26.971203855974391</v>
      </c>
      <c r="AE50" s="58">
        <f>W50</f>
        <v>26.971203855974391</v>
      </c>
      <c r="AF50" s="58">
        <f>W50</f>
        <v>26.971203855974391</v>
      </c>
      <c r="AG50" s="58">
        <f>W50</f>
        <v>26.971203855974391</v>
      </c>
      <c r="AH50" s="58">
        <f>W50</f>
        <v>26.971203855974391</v>
      </c>
      <c r="AI50" s="81">
        <f t="shared" ref="AI50:BF50" si="125">W50*0.8</f>
        <v>21.576963084779514</v>
      </c>
      <c r="AJ50" s="58">
        <f t="shared" si="125"/>
        <v>21.576963084779514</v>
      </c>
      <c r="AK50" s="58">
        <f t="shared" si="125"/>
        <v>21.576963084779514</v>
      </c>
      <c r="AL50" s="58">
        <f t="shared" si="125"/>
        <v>21.576963084779514</v>
      </c>
      <c r="AM50" s="58">
        <f t="shared" si="125"/>
        <v>21.576963084779514</v>
      </c>
      <c r="AN50" s="58">
        <f t="shared" si="125"/>
        <v>21.576963084779514</v>
      </c>
      <c r="AO50" s="58">
        <f t="shared" si="125"/>
        <v>21.576963084779514</v>
      </c>
      <c r="AP50" s="58">
        <f t="shared" si="125"/>
        <v>21.576963084779514</v>
      </c>
      <c r="AQ50" s="58">
        <f t="shared" si="125"/>
        <v>21.576963084779514</v>
      </c>
      <c r="AR50" s="58">
        <f t="shared" si="125"/>
        <v>21.576963084779514</v>
      </c>
      <c r="AS50" s="58">
        <f t="shared" si="125"/>
        <v>21.576963084779514</v>
      </c>
      <c r="AT50" s="58">
        <f t="shared" si="125"/>
        <v>21.576963084779514</v>
      </c>
      <c r="AU50" s="58">
        <f t="shared" si="125"/>
        <v>17.261570467823613</v>
      </c>
      <c r="AV50" s="58">
        <f t="shared" si="125"/>
        <v>17.261570467823613</v>
      </c>
      <c r="AW50" s="58">
        <f t="shared" si="125"/>
        <v>17.261570467823613</v>
      </c>
      <c r="AX50" s="58">
        <f t="shared" si="125"/>
        <v>17.261570467823613</v>
      </c>
      <c r="AY50" s="58">
        <f t="shared" si="125"/>
        <v>17.261570467823613</v>
      </c>
      <c r="AZ50" s="58">
        <f t="shared" si="125"/>
        <v>17.261570467823613</v>
      </c>
      <c r="BA50" s="58">
        <f t="shared" si="125"/>
        <v>17.261570467823613</v>
      </c>
      <c r="BB50" s="58">
        <f t="shared" si="125"/>
        <v>17.261570467823613</v>
      </c>
      <c r="BC50" s="58">
        <f t="shared" si="125"/>
        <v>17.261570467823613</v>
      </c>
      <c r="BD50" s="58">
        <f t="shared" si="125"/>
        <v>17.261570467823613</v>
      </c>
      <c r="BE50" s="58">
        <f t="shared" si="125"/>
        <v>17.261570467823613</v>
      </c>
      <c r="BF50" s="58">
        <f t="shared" si="125"/>
        <v>17.261570467823613</v>
      </c>
      <c r="BG50" s="58"/>
      <c r="BH50" s="58"/>
      <c r="BI50" s="58"/>
      <c r="BJ50" s="58"/>
      <c r="BK50" s="58"/>
      <c r="BL50" s="58"/>
      <c r="BM50" s="58"/>
      <c r="BN50" s="58"/>
      <c r="BO50" s="58"/>
      <c r="BP50" s="58"/>
      <c r="BQ50" s="58"/>
      <c r="BR50" s="58"/>
      <c r="BS50" s="58"/>
      <c r="BT50" s="58"/>
      <c r="BU50" s="58"/>
      <c r="BV50" s="58"/>
      <c r="BW50" s="58"/>
      <c r="BX50" s="58"/>
      <c r="BY50" s="58"/>
      <c r="BZ50" s="58"/>
      <c r="CA50" s="58"/>
      <c r="CB50" s="58"/>
    </row>
    <row r="51" spans="7:80" ht="15.75" hidden="1" customHeight="1" outlineLevel="1" x14ac:dyDescent="0.25">
      <c r="G51" s="140">
        <f>G48+1</f>
        <v>15</v>
      </c>
      <c r="H51" s="5" t="s">
        <v>5</v>
      </c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80">
        <f t="shared" ref="X51:X53" si="126">W48*1.1</f>
        <v>346.13044948500482</v>
      </c>
      <c r="Y51" s="58">
        <f t="shared" ref="Y51:Y53" si="127">X51</f>
        <v>346.13044948500482</v>
      </c>
      <c r="Z51" s="58">
        <f t="shared" ref="Z51:Z53" si="128">X51</f>
        <v>346.13044948500482</v>
      </c>
      <c r="AA51" s="80">
        <f t="shared" ref="AA51:BG51" si="129">X51*0.8</f>
        <v>276.90435958800384</v>
      </c>
      <c r="AB51" s="58">
        <f t="shared" si="129"/>
        <v>276.90435958800384</v>
      </c>
      <c r="AC51" s="58">
        <f t="shared" si="129"/>
        <v>276.90435958800384</v>
      </c>
      <c r="AD51" s="80">
        <f t="shared" si="129"/>
        <v>221.52348767040309</v>
      </c>
      <c r="AE51" s="58">
        <f t="shared" si="129"/>
        <v>221.52348767040309</v>
      </c>
      <c r="AF51" s="58">
        <f t="shared" si="129"/>
        <v>221.52348767040309</v>
      </c>
      <c r="AG51" s="80">
        <f t="shared" si="129"/>
        <v>177.21879013632247</v>
      </c>
      <c r="AH51" s="58">
        <f t="shared" si="129"/>
        <v>177.21879013632247</v>
      </c>
      <c r="AI51" s="58">
        <f t="shared" si="129"/>
        <v>177.21879013632247</v>
      </c>
      <c r="AJ51" s="81">
        <f t="shared" si="129"/>
        <v>141.77503210905797</v>
      </c>
      <c r="AK51" s="58">
        <f t="shared" si="129"/>
        <v>141.77503210905797</v>
      </c>
      <c r="AL51" s="58">
        <f t="shared" si="129"/>
        <v>141.77503210905797</v>
      </c>
      <c r="AM51" s="81">
        <f t="shared" si="129"/>
        <v>113.42002568724638</v>
      </c>
      <c r="AN51" s="58">
        <f t="shared" si="129"/>
        <v>113.42002568724638</v>
      </c>
      <c r="AO51" s="58">
        <f t="shared" si="129"/>
        <v>113.42002568724638</v>
      </c>
      <c r="AP51" s="81">
        <f t="shared" si="129"/>
        <v>90.736020549797104</v>
      </c>
      <c r="AQ51" s="58">
        <f t="shared" si="129"/>
        <v>90.736020549797104</v>
      </c>
      <c r="AR51" s="58">
        <f t="shared" si="129"/>
        <v>90.736020549797104</v>
      </c>
      <c r="AS51" s="81">
        <f t="shared" si="129"/>
        <v>72.588816439837686</v>
      </c>
      <c r="AT51" s="58">
        <f t="shared" si="129"/>
        <v>72.588816439837686</v>
      </c>
      <c r="AU51" s="58">
        <f t="shared" si="129"/>
        <v>72.588816439837686</v>
      </c>
      <c r="AV51" s="58">
        <f t="shared" si="129"/>
        <v>58.071053151870153</v>
      </c>
      <c r="AW51" s="58">
        <f t="shared" si="129"/>
        <v>58.071053151870153</v>
      </c>
      <c r="AX51" s="58">
        <f t="shared" si="129"/>
        <v>58.071053151870153</v>
      </c>
      <c r="AY51" s="58">
        <f t="shared" si="129"/>
        <v>46.456842521496128</v>
      </c>
      <c r="AZ51" s="58">
        <f t="shared" si="129"/>
        <v>46.456842521496128</v>
      </c>
      <c r="BA51" s="58">
        <f t="shared" si="129"/>
        <v>46.456842521496128</v>
      </c>
      <c r="BB51" s="58">
        <f t="shared" si="129"/>
        <v>37.165474017196907</v>
      </c>
      <c r="BC51" s="58">
        <f t="shared" si="129"/>
        <v>37.165474017196907</v>
      </c>
      <c r="BD51" s="58">
        <f t="shared" si="129"/>
        <v>37.165474017196907</v>
      </c>
      <c r="BE51" s="58">
        <f t="shared" si="129"/>
        <v>29.732379213757525</v>
      </c>
      <c r="BF51" s="58">
        <f t="shared" si="129"/>
        <v>29.732379213757525</v>
      </c>
      <c r="BG51" s="58">
        <f t="shared" si="129"/>
        <v>29.732379213757525</v>
      </c>
      <c r="BH51" s="58"/>
      <c r="BI51" s="58"/>
      <c r="BJ51" s="58"/>
      <c r="BK51" s="58"/>
      <c r="BL51" s="58"/>
      <c r="BM51" s="58"/>
      <c r="BN51" s="58"/>
      <c r="BO51" s="58"/>
      <c r="BP51" s="58"/>
      <c r="BQ51" s="58"/>
      <c r="BR51" s="58"/>
      <c r="BS51" s="58"/>
      <c r="BT51" s="58"/>
      <c r="BU51" s="58"/>
      <c r="BV51" s="58"/>
      <c r="BW51" s="58"/>
      <c r="BX51" s="58"/>
      <c r="BY51" s="58"/>
      <c r="BZ51" s="58"/>
      <c r="CA51" s="58"/>
      <c r="CB51" s="58"/>
    </row>
    <row r="52" spans="7:80" ht="15.75" hidden="1" customHeight="1" outlineLevel="1" x14ac:dyDescent="0.25">
      <c r="G52" s="141"/>
      <c r="H52" s="5" t="s">
        <v>8</v>
      </c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80">
        <f t="shared" si="126"/>
        <v>118.67329696628732</v>
      </c>
      <c r="Y52" s="58">
        <f t="shared" si="127"/>
        <v>118.67329696628732</v>
      </c>
      <c r="Z52" s="58">
        <f t="shared" si="128"/>
        <v>118.67329696628732</v>
      </c>
      <c r="AA52" s="58">
        <f t="shared" ref="AA52:AA53" si="130">X52</f>
        <v>118.67329696628732</v>
      </c>
      <c r="AB52" s="58">
        <f t="shared" ref="AB52:AB53" si="131">X52</f>
        <v>118.67329696628732</v>
      </c>
      <c r="AC52" s="58">
        <f t="shared" ref="AC52:AC53" si="132">X52</f>
        <v>118.67329696628732</v>
      </c>
      <c r="AD52" s="80">
        <f t="shared" ref="AD52:BG52" si="133">X52*0.8</f>
        <v>94.938637573029865</v>
      </c>
      <c r="AE52" s="58">
        <f t="shared" si="133"/>
        <v>94.938637573029865</v>
      </c>
      <c r="AF52" s="58">
        <f t="shared" si="133"/>
        <v>94.938637573029865</v>
      </c>
      <c r="AG52" s="58">
        <f t="shared" si="133"/>
        <v>94.938637573029865</v>
      </c>
      <c r="AH52" s="58">
        <f t="shared" si="133"/>
        <v>94.938637573029865</v>
      </c>
      <c r="AI52" s="58">
        <f t="shared" si="133"/>
        <v>94.938637573029865</v>
      </c>
      <c r="AJ52" s="81">
        <f t="shared" si="133"/>
        <v>75.950910058423901</v>
      </c>
      <c r="AK52" s="58">
        <f t="shared" si="133"/>
        <v>75.950910058423901</v>
      </c>
      <c r="AL52" s="58">
        <f t="shared" si="133"/>
        <v>75.950910058423901</v>
      </c>
      <c r="AM52" s="58">
        <f t="shared" si="133"/>
        <v>75.950910058423901</v>
      </c>
      <c r="AN52" s="58">
        <f t="shared" si="133"/>
        <v>75.950910058423901</v>
      </c>
      <c r="AO52" s="58">
        <f t="shared" si="133"/>
        <v>75.950910058423901</v>
      </c>
      <c r="AP52" s="81">
        <f t="shared" si="133"/>
        <v>60.760728046739125</v>
      </c>
      <c r="AQ52" s="58">
        <f t="shared" si="133"/>
        <v>60.760728046739125</v>
      </c>
      <c r="AR52" s="58">
        <f t="shared" si="133"/>
        <v>60.760728046739125</v>
      </c>
      <c r="AS52" s="58">
        <f t="shared" si="133"/>
        <v>60.760728046739125</v>
      </c>
      <c r="AT52" s="58">
        <f t="shared" si="133"/>
        <v>60.760728046739125</v>
      </c>
      <c r="AU52" s="58">
        <f t="shared" si="133"/>
        <v>60.760728046739125</v>
      </c>
      <c r="AV52" s="58">
        <f t="shared" si="133"/>
        <v>48.608582437391306</v>
      </c>
      <c r="AW52" s="58">
        <f t="shared" si="133"/>
        <v>48.608582437391306</v>
      </c>
      <c r="AX52" s="58">
        <f t="shared" si="133"/>
        <v>48.608582437391306</v>
      </c>
      <c r="AY52" s="58">
        <f t="shared" si="133"/>
        <v>48.608582437391306</v>
      </c>
      <c r="AZ52" s="58">
        <f t="shared" si="133"/>
        <v>48.608582437391306</v>
      </c>
      <c r="BA52" s="58">
        <f t="shared" si="133"/>
        <v>48.608582437391306</v>
      </c>
      <c r="BB52" s="58">
        <f t="shared" si="133"/>
        <v>38.886865949913044</v>
      </c>
      <c r="BC52" s="58">
        <f t="shared" si="133"/>
        <v>38.886865949913044</v>
      </c>
      <c r="BD52" s="58">
        <f t="shared" si="133"/>
        <v>38.886865949913044</v>
      </c>
      <c r="BE52" s="58">
        <f t="shared" si="133"/>
        <v>38.886865949913044</v>
      </c>
      <c r="BF52" s="58">
        <f t="shared" si="133"/>
        <v>38.886865949913044</v>
      </c>
      <c r="BG52" s="58">
        <f t="shared" si="133"/>
        <v>38.886865949913044</v>
      </c>
      <c r="BH52" s="58"/>
      <c r="BI52" s="58"/>
      <c r="BJ52" s="58"/>
      <c r="BK52" s="58"/>
      <c r="BL52" s="58"/>
      <c r="BM52" s="58"/>
      <c r="BN52" s="58"/>
      <c r="BO52" s="58"/>
      <c r="BP52" s="58"/>
      <c r="BQ52" s="58"/>
      <c r="BR52" s="58"/>
      <c r="BS52" s="58"/>
      <c r="BT52" s="58"/>
      <c r="BU52" s="58"/>
      <c r="BV52" s="58"/>
      <c r="BW52" s="58"/>
      <c r="BX52" s="58"/>
      <c r="BY52" s="58"/>
      <c r="BZ52" s="58"/>
      <c r="CA52" s="58"/>
      <c r="CB52" s="58"/>
    </row>
    <row r="53" spans="7:80" ht="15.75" hidden="1" customHeight="1" outlineLevel="1" x14ac:dyDescent="0.25">
      <c r="G53" s="141"/>
      <c r="H53" s="5" t="s">
        <v>10</v>
      </c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80">
        <f t="shared" si="126"/>
        <v>29.668324241571831</v>
      </c>
      <c r="Y53" s="58">
        <f t="shared" si="127"/>
        <v>29.668324241571831</v>
      </c>
      <c r="Z53" s="58">
        <f t="shared" si="128"/>
        <v>29.668324241571831</v>
      </c>
      <c r="AA53" s="58">
        <f t="shared" si="130"/>
        <v>29.668324241571831</v>
      </c>
      <c r="AB53" s="58">
        <f t="shared" si="131"/>
        <v>29.668324241571831</v>
      </c>
      <c r="AC53" s="58">
        <f t="shared" si="132"/>
        <v>29.668324241571831</v>
      </c>
      <c r="AD53" s="58">
        <f>X53</f>
        <v>29.668324241571831</v>
      </c>
      <c r="AE53" s="58">
        <f>X53</f>
        <v>29.668324241571831</v>
      </c>
      <c r="AF53" s="58">
        <f>X53</f>
        <v>29.668324241571831</v>
      </c>
      <c r="AG53" s="58">
        <f>X53</f>
        <v>29.668324241571831</v>
      </c>
      <c r="AH53" s="58">
        <f>X53</f>
        <v>29.668324241571831</v>
      </c>
      <c r="AI53" s="58">
        <f>X53</f>
        <v>29.668324241571831</v>
      </c>
      <c r="AJ53" s="81">
        <f t="shared" ref="AJ53:BG53" si="134">X53*0.8</f>
        <v>23.734659393257466</v>
      </c>
      <c r="AK53" s="58">
        <f t="shared" si="134"/>
        <v>23.734659393257466</v>
      </c>
      <c r="AL53" s="58">
        <f t="shared" si="134"/>
        <v>23.734659393257466</v>
      </c>
      <c r="AM53" s="58">
        <f t="shared" si="134"/>
        <v>23.734659393257466</v>
      </c>
      <c r="AN53" s="58">
        <f t="shared" si="134"/>
        <v>23.734659393257466</v>
      </c>
      <c r="AO53" s="58">
        <f t="shared" si="134"/>
        <v>23.734659393257466</v>
      </c>
      <c r="AP53" s="58">
        <f t="shared" si="134"/>
        <v>23.734659393257466</v>
      </c>
      <c r="AQ53" s="58">
        <f t="shared" si="134"/>
        <v>23.734659393257466</v>
      </c>
      <c r="AR53" s="58">
        <f t="shared" si="134"/>
        <v>23.734659393257466</v>
      </c>
      <c r="AS53" s="58">
        <f t="shared" si="134"/>
        <v>23.734659393257466</v>
      </c>
      <c r="AT53" s="58">
        <f t="shared" si="134"/>
        <v>23.734659393257466</v>
      </c>
      <c r="AU53" s="58">
        <f t="shared" si="134"/>
        <v>23.734659393257466</v>
      </c>
      <c r="AV53" s="58">
        <f t="shared" si="134"/>
        <v>18.987727514605975</v>
      </c>
      <c r="AW53" s="58">
        <f t="shared" si="134"/>
        <v>18.987727514605975</v>
      </c>
      <c r="AX53" s="58">
        <f t="shared" si="134"/>
        <v>18.987727514605975</v>
      </c>
      <c r="AY53" s="58">
        <f t="shared" si="134"/>
        <v>18.987727514605975</v>
      </c>
      <c r="AZ53" s="58">
        <f t="shared" si="134"/>
        <v>18.987727514605975</v>
      </c>
      <c r="BA53" s="58">
        <f t="shared" si="134"/>
        <v>18.987727514605975</v>
      </c>
      <c r="BB53" s="58">
        <f t="shared" si="134"/>
        <v>18.987727514605975</v>
      </c>
      <c r="BC53" s="58">
        <f t="shared" si="134"/>
        <v>18.987727514605975</v>
      </c>
      <c r="BD53" s="58">
        <f t="shared" si="134"/>
        <v>18.987727514605975</v>
      </c>
      <c r="BE53" s="58">
        <f t="shared" si="134"/>
        <v>18.987727514605975</v>
      </c>
      <c r="BF53" s="58">
        <f t="shared" si="134"/>
        <v>18.987727514605975</v>
      </c>
      <c r="BG53" s="58">
        <f t="shared" si="134"/>
        <v>18.987727514605975</v>
      </c>
      <c r="BH53" s="58"/>
      <c r="BI53" s="58"/>
      <c r="BJ53" s="58"/>
      <c r="BK53" s="58"/>
      <c r="BL53" s="58"/>
      <c r="BM53" s="58"/>
      <c r="BN53" s="58"/>
      <c r="BO53" s="58"/>
      <c r="BP53" s="58"/>
      <c r="BQ53" s="58"/>
      <c r="BR53" s="58"/>
      <c r="BS53" s="58"/>
      <c r="BT53" s="58"/>
      <c r="BU53" s="58"/>
      <c r="BV53" s="58"/>
      <c r="BW53" s="58"/>
      <c r="BX53" s="58"/>
      <c r="BY53" s="58"/>
      <c r="BZ53" s="58"/>
      <c r="CA53" s="58"/>
      <c r="CB53" s="58"/>
    </row>
    <row r="54" spans="7:80" ht="15.75" hidden="1" customHeight="1" outlineLevel="1" x14ac:dyDescent="0.25">
      <c r="G54" s="140">
        <f>G51+1</f>
        <v>16</v>
      </c>
      <c r="H54" s="5" t="s">
        <v>5</v>
      </c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80">
        <f t="shared" ref="Y54:Y56" si="135">X51*1.1</f>
        <v>380.7434944335053</v>
      </c>
      <c r="Z54" s="58">
        <f t="shared" ref="Z54:Z56" si="136">Y54</f>
        <v>380.7434944335053</v>
      </c>
      <c r="AA54" s="58">
        <f t="shared" ref="AA54:AA56" si="137">Y54</f>
        <v>380.7434944335053</v>
      </c>
      <c r="AB54" s="80">
        <f t="shared" ref="AB54:BH54" si="138">Y54*0.8</f>
        <v>304.59479554680428</v>
      </c>
      <c r="AC54" s="58">
        <f t="shared" si="138"/>
        <v>304.59479554680428</v>
      </c>
      <c r="AD54" s="58">
        <f t="shared" si="138"/>
        <v>304.59479554680428</v>
      </c>
      <c r="AE54" s="80">
        <f t="shared" si="138"/>
        <v>243.67583643744342</v>
      </c>
      <c r="AF54" s="58">
        <f t="shared" si="138"/>
        <v>243.67583643744342</v>
      </c>
      <c r="AG54" s="58">
        <f t="shared" si="138"/>
        <v>243.67583643744342</v>
      </c>
      <c r="AH54" s="81">
        <f t="shared" si="138"/>
        <v>194.94066914995474</v>
      </c>
      <c r="AI54" s="58">
        <f t="shared" si="138"/>
        <v>194.94066914995474</v>
      </c>
      <c r="AJ54" s="58">
        <f t="shared" si="138"/>
        <v>194.94066914995474</v>
      </c>
      <c r="AK54" s="81">
        <f t="shared" si="138"/>
        <v>155.9525353199638</v>
      </c>
      <c r="AL54" s="58">
        <f t="shared" si="138"/>
        <v>155.9525353199638</v>
      </c>
      <c r="AM54" s="58">
        <f t="shared" si="138"/>
        <v>155.9525353199638</v>
      </c>
      <c r="AN54" s="81">
        <f t="shared" si="138"/>
        <v>124.76202825597105</v>
      </c>
      <c r="AO54" s="58">
        <f t="shared" si="138"/>
        <v>124.76202825597105</v>
      </c>
      <c r="AP54" s="58">
        <f t="shared" si="138"/>
        <v>124.76202825597105</v>
      </c>
      <c r="AQ54" s="81">
        <f t="shared" si="138"/>
        <v>99.809622604776848</v>
      </c>
      <c r="AR54" s="58">
        <f t="shared" si="138"/>
        <v>99.809622604776848</v>
      </c>
      <c r="AS54" s="58">
        <f t="shared" si="138"/>
        <v>99.809622604776848</v>
      </c>
      <c r="AT54" s="58">
        <f t="shared" si="138"/>
        <v>79.847698083821484</v>
      </c>
      <c r="AU54" s="58">
        <f t="shared" si="138"/>
        <v>79.847698083821484</v>
      </c>
      <c r="AV54" s="58">
        <f t="shared" si="138"/>
        <v>79.847698083821484</v>
      </c>
      <c r="AW54" s="58">
        <f t="shared" si="138"/>
        <v>63.87815846705719</v>
      </c>
      <c r="AX54" s="58">
        <f t="shared" si="138"/>
        <v>63.87815846705719</v>
      </c>
      <c r="AY54" s="58">
        <f t="shared" si="138"/>
        <v>63.87815846705719</v>
      </c>
      <c r="AZ54" s="58">
        <f t="shared" si="138"/>
        <v>51.102526773645756</v>
      </c>
      <c r="BA54" s="58">
        <f t="shared" si="138"/>
        <v>51.102526773645756</v>
      </c>
      <c r="BB54" s="58">
        <f t="shared" si="138"/>
        <v>51.102526773645756</v>
      </c>
      <c r="BC54" s="58">
        <f t="shared" si="138"/>
        <v>40.882021418916608</v>
      </c>
      <c r="BD54" s="58">
        <f t="shared" si="138"/>
        <v>40.882021418916608</v>
      </c>
      <c r="BE54" s="58">
        <f t="shared" si="138"/>
        <v>40.882021418916608</v>
      </c>
      <c r="BF54" s="58">
        <f t="shared" si="138"/>
        <v>32.705617135133288</v>
      </c>
      <c r="BG54" s="58">
        <f t="shared" si="138"/>
        <v>32.705617135133288</v>
      </c>
      <c r="BH54" s="58">
        <f t="shared" si="138"/>
        <v>32.705617135133288</v>
      </c>
      <c r="BI54" s="58"/>
      <c r="BJ54" s="58"/>
      <c r="BK54" s="58"/>
      <c r="BL54" s="58"/>
      <c r="BM54" s="58"/>
      <c r="BN54" s="58"/>
      <c r="BO54" s="58"/>
      <c r="BP54" s="58"/>
      <c r="BQ54" s="58"/>
      <c r="BR54" s="58"/>
      <c r="BS54" s="58"/>
      <c r="BT54" s="58"/>
      <c r="BU54" s="58"/>
      <c r="BV54" s="58"/>
      <c r="BW54" s="58"/>
      <c r="BX54" s="58"/>
      <c r="BY54" s="58"/>
      <c r="BZ54" s="58"/>
      <c r="CA54" s="58"/>
      <c r="CB54" s="58"/>
    </row>
    <row r="55" spans="7:80" ht="15.75" hidden="1" customHeight="1" outlineLevel="1" x14ac:dyDescent="0.25">
      <c r="G55" s="141"/>
      <c r="H55" s="5" t="s">
        <v>8</v>
      </c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80">
        <f t="shared" si="135"/>
        <v>130.54062666291605</v>
      </c>
      <c r="Z55" s="58">
        <f t="shared" si="136"/>
        <v>130.54062666291605</v>
      </c>
      <c r="AA55" s="58">
        <f t="shared" si="137"/>
        <v>130.54062666291605</v>
      </c>
      <c r="AB55" s="58">
        <f t="shared" ref="AB55:AB56" si="139">Y55</f>
        <v>130.54062666291605</v>
      </c>
      <c r="AC55" s="58">
        <f t="shared" ref="AC55:AC56" si="140">Y55</f>
        <v>130.54062666291605</v>
      </c>
      <c r="AD55" s="58">
        <f t="shared" ref="AD55:AD56" si="141">Y55</f>
        <v>130.54062666291605</v>
      </c>
      <c r="AE55" s="80">
        <f t="shared" ref="AE55:BH55" si="142">Y55*0.8</f>
        <v>104.43250133033285</v>
      </c>
      <c r="AF55" s="58">
        <f t="shared" si="142"/>
        <v>104.43250133033285</v>
      </c>
      <c r="AG55" s="58">
        <f t="shared" si="142"/>
        <v>104.43250133033285</v>
      </c>
      <c r="AH55" s="58">
        <f t="shared" si="142"/>
        <v>104.43250133033285</v>
      </c>
      <c r="AI55" s="58">
        <f t="shared" si="142"/>
        <v>104.43250133033285</v>
      </c>
      <c r="AJ55" s="58">
        <f t="shared" si="142"/>
        <v>104.43250133033285</v>
      </c>
      <c r="AK55" s="81">
        <f t="shared" si="142"/>
        <v>83.546001064266292</v>
      </c>
      <c r="AL55" s="58">
        <f t="shared" si="142"/>
        <v>83.546001064266292</v>
      </c>
      <c r="AM55" s="58">
        <f t="shared" si="142"/>
        <v>83.546001064266292</v>
      </c>
      <c r="AN55" s="58">
        <f t="shared" si="142"/>
        <v>83.546001064266292</v>
      </c>
      <c r="AO55" s="58">
        <f t="shared" si="142"/>
        <v>83.546001064266292</v>
      </c>
      <c r="AP55" s="58">
        <f t="shared" si="142"/>
        <v>83.546001064266292</v>
      </c>
      <c r="AQ55" s="81">
        <f t="shared" si="142"/>
        <v>66.836800851413031</v>
      </c>
      <c r="AR55" s="58">
        <f t="shared" si="142"/>
        <v>66.836800851413031</v>
      </c>
      <c r="AS55" s="58">
        <f t="shared" si="142"/>
        <v>66.836800851413031</v>
      </c>
      <c r="AT55" s="58">
        <f t="shared" si="142"/>
        <v>66.836800851413031</v>
      </c>
      <c r="AU55" s="58">
        <f t="shared" si="142"/>
        <v>66.836800851413031</v>
      </c>
      <c r="AV55" s="58">
        <f t="shared" si="142"/>
        <v>66.836800851413031</v>
      </c>
      <c r="AW55" s="58">
        <f t="shared" si="142"/>
        <v>53.469440681130429</v>
      </c>
      <c r="AX55" s="58">
        <f t="shared" si="142"/>
        <v>53.469440681130429</v>
      </c>
      <c r="AY55" s="58">
        <f t="shared" si="142"/>
        <v>53.469440681130429</v>
      </c>
      <c r="AZ55" s="58">
        <f t="shared" si="142"/>
        <v>53.469440681130429</v>
      </c>
      <c r="BA55" s="58">
        <f t="shared" si="142"/>
        <v>53.469440681130429</v>
      </c>
      <c r="BB55" s="58">
        <f t="shared" si="142"/>
        <v>53.469440681130429</v>
      </c>
      <c r="BC55" s="58">
        <f t="shared" si="142"/>
        <v>42.775552544904343</v>
      </c>
      <c r="BD55" s="58">
        <f t="shared" si="142"/>
        <v>42.775552544904343</v>
      </c>
      <c r="BE55" s="58">
        <f t="shared" si="142"/>
        <v>42.775552544904343</v>
      </c>
      <c r="BF55" s="58">
        <f t="shared" si="142"/>
        <v>42.775552544904343</v>
      </c>
      <c r="BG55" s="58">
        <f t="shared" si="142"/>
        <v>42.775552544904343</v>
      </c>
      <c r="BH55" s="58">
        <f t="shared" si="142"/>
        <v>42.775552544904343</v>
      </c>
      <c r="BI55" s="58"/>
      <c r="BJ55" s="58"/>
      <c r="BK55" s="58"/>
      <c r="BL55" s="58"/>
      <c r="BM55" s="58"/>
      <c r="BN55" s="58"/>
      <c r="BO55" s="58"/>
      <c r="BP55" s="58"/>
      <c r="BQ55" s="58"/>
      <c r="BR55" s="58"/>
      <c r="BS55" s="58"/>
      <c r="BT55" s="58"/>
      <c r="BU55" s="58"/>
      <c r="BV55" s="58"/>
      <c r="BW55" s="58"/>
      <c r="BX55" s="58"/>
      <c r="BY55" s="58"/>
      <c r="BZ55" s="58"/>
      <c r="CA55" s="58"/>
      <c r="CB55" s="58"/>
    </row>
    <row r="56" spans="7:80" ht="15.75" hidden="1" customHeight="1" outlineLevel="1" x14ac:dyDescent="0.25">
      <c r="G56" s="141"/>
      <c r="H56" s="5" t="s">
        <v>10</v>
      </c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80">
        <f t="shared" si="135"/>
        <v>32.635156665729014</v>
      </c>
      <c r="Z56" s="58">
        <f t="shared" si="136"/>
        <v>32.635156665729014</v>
      </c>
      <c r="AA56" s="58">
        <f t="shared" si="137"/>
        <v>32.635156665729014</v>
      </c>
      <c r="AB56" s="58">
        <f t="shared" si="139"/>
        <v>32.635156665729014</v>
      </c>
      <c r="AC56" s="58">
        <f t="shared" si="140"/>
        <v>32.635156665729014</v>
      </c>
      <c r="AD56" s="58">
        <f t="shared" si="141"/>
        <v>32.635156665729014</v>
      </c>
      <c r="AE56" s="58">
        <f>Y56</f>
        <v>32.635156665729014</v>
      </c>
      <c r="AF56" s="58">
        <f>Y56</f>
        <v>32.635156665729014</v>
      </c>
      <c r="AG56" s="58">
        <f>Y56</f>
        <v>32.635156665729014</v>
      </c>
      <c r="AH56" s="58">
        <f>Y56</f>
        <v>32.635156665729014</v>
      </c>
      <c r="AI56" s="58">
        <f>Y56</f>
        <v>32.635156665729014</v>
      </c>
      <c r="AJ56" s="58">
        <f>Y56</f>
        <v>32.635156665729014</v>
      </c>
      <c r="AK56" s="81">
        <f t="shared" ref="AK56:BH56" si="143">Y56*0.8</f>
        <v>26.108125332583214</v>
      </c>
      <c r="AL56" s="58">
        <f t="shared" si="143"/>
        <v>26.108125332583214</v>
      </c>
      <c r="AM56" s="58">
        <f t="shared" si="143"/>
        <v>26.108125332583214</v>
      </c>
      <c r="AN56" s="58">
        <f t="shared" si="143"/>
        <v>26.108125332583214</v>
      </c>
      <c r="AO56" s="58">
        <f t="shared" si="143"/>
        <v>26.108125332583214</v>
      </c>
      <c r="AP56" s="58">
        <f t="shared" si="143"/>
        <v>26.108125332583214</v>
      </c>
      <c r="AQ56" s="58">
        <f t="shared" si="143"/>
        <v>26.108125332583214</v>
      </c>
      <c r="AR56" s="58">
        <f t="shared" si="143"/>
        <v>26.108125332583214</v>
      </c>
      <c r="AS56" s="58">
        <f t="shared" si="143"/>
        <v>26.108125332583214</v>
      </c>
      <c r="AT56" s="58">
        <f t="shared" si="143"/>
        <v>26.108125332583214</v>
      </c>
      <c r="AU56" s="58">
        <f t="shared" si="143"/>
        <v>26.108125332583214</v>
      </c>
      <c r="AV56" s="58">
        <f t="shared" si="143"/>
        <v>26.108125332583214</v>
      </c>
      <c r="AW56" s="58">
        <f t="shared" si="143"/>
        <v>20.886500266066573</v>
      </c>
      <c r="AX56" s="58">
        <f t="shared" si="143"/>
        <v>20.886500266066573</v>
      </c>
      <c r="AY56" s="58">
        <f t="shared" si="143"/>
        <v>20.886500266066573</v>
      </c>
      <c r="AZ56" s="58">
        <f t="shared" si="143"/>
        <v>20.886500266066573</v>
      </c>
      <c r="BA56" s="58">
        <f t="shared" si="143"/>
        <v>20.886500266066573</v>
      </c>
      <c r="BB56" s="58">
        <f t="shared" si="143"/>
        <v>20.886500266066573</v>
      </c>
      <c r="BC56" s="58">
        <f t="shared" si="143"/>
        <v>20.886500266066573</v>
      </c>
      <c r="BD56" s="58">
        <f t="shared" si="143"/>
        <v>20.886500266066573</v>
      </c>
      <c r="BE56" s="58">
        <f t="shared" si="143"/>
        <v>20.886500266066573</v>
      </c>
      <c r="BF56" s="58">
        <f t="shared" si="143"/>
        <v>20.886500266066573</v>
      </c>
      <c r="BG56" s="58">
        <f t="shared" si="143"/>
        <v>20.886500266066573</v>
      </c>
      <c r="BH56" s="58">
        <f t="shared" si="143"/>
        <v>20.886500266066573</v>
      </c>
      <c r="BI56" s="58"/>
      <c r="BJ56" s="58"/>
      <c r="BK56" s="58"/>
      <c r="BL56" s="58"/>
      <c r="BM56" s="58"/>
      <c r="BN56" s="58"/>
      <c r="BO56" s="58"/>
      <c r="BP56" s="58"/>
      <c r="BQ56" s="58"/>
      <c r="BR56" s="58"/>
      <c r="BS56" s="58"/>
      <c r="BT56" s="58"/>
      <c r="BU56" s="58"/>
      <c r="BV56" s="58"/>
      <c r="BW56" s="58"/>
      <c r="BX56" s="58"/>
      <c r="BY56" s="58"/>
      <c r="BZ56" s="58"/>
      <c r="CA56" s="58"/>
      <c r="CB56" s="58"/>
    </row>
    <row r="57" spans="7:80" ht="15.75" hidden="1" customHeight="1" outlineLevel="1" x14ac:dyDescent="0.25">
      <c r="G57" s="140">
        <f>G54+1</f>
        <v>17</v>
      </c>
      <c r="H57" s="5" t="s">
        <v>5</v>
      </c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80">
        <f t="shared" ref="Z57:Z59" si="144">Y54*1.1</f>
        <v>418.81784387685587</v>
      </c>
      <c r="AA57" s="58">
        <f t="shared" ref="AA57:AA59" si="145">Z57</f>
        <v>418.81784387685587</v>
      </c>
      <c r="AB57" s="58">
        <f t="shared" ref="AB57:AB59" si="146">Z57</f>
        <v>418.81784387685587</v>
      </c>
      <c r="AC57" s="80">
        <f t="shared" ref="AC57:BI57" si="147">Z57*0.8</f>
        <v>335.05427510148473</v>
      </c>
      <c r="AD57" s="58">
        <f t="shared" si="147"/>
        <v>335.05427510148473</v>
      </c>
      <c r="AE57" s="58">
        <f t="shared" si="147"/>
        <v>335.05427510148473</v>
      </c>
      <c r="AF57" s="80">
        <f t="shared" si="147"/>
        <v>268.04342008118778</v>
      </c>
      <c r="AG57" s="58">
        <f t="shared" si="147"/>
        <v>268.04342008118778</v>
      </c>
      <c r="AH57" s="58">
        <f t="shared" si="147"/>
        <v>268.04342008118778</v>
      </c>
      <c r="AI57" s="81">
        <f t="shared" si="147"/>
        <v>214.43473606495024</v>
      </c>
      <c r="AJ57" s="58">
        <f t="shared" si="147"/>
        <v>214.43473606495024</v>
      </c>
      <c r="AK57" s="58">
        <f t="shared" si="147"/>
        <v>214.43473606495024</v>
      </c>
      <c r="AL57" s="81">
        <f t="shared" si="147"/>
        <v>171.54778885196021</v>
      </c>
      <c r="AM57" s="58">
        <f t="shared" si="147"/>
        <v>171.54778885196021</v>
      </c>
      <c r="AN57" s="58">
        <f t="shared" si="147"/>
        <v>171.54778885196021</v>
      </c>
      <c r="AO57" s="81">
        <f t="shared" si="147"/>
        <v>137.23823108156816</v>
      </c>
      <c r="AP57" s="58">
        <f t="shared" si="147"/>
        <v>137.23823108156816</v>
      </c>
      <c r="AQ57" s="58">
        <f t="shared" si="147"/>
        <v>137.23823108156816</v>
      </c>
      <c r="AR57" s="81">
        <f t="shared" si="147"/>
        <v>109.79058486525453</v>
      </c>
      <c r="AS57" s="58">
        <f t="shared" si="147"/>
        <v>109.79058486525453</v>
      </c>
      <c r="AT57" s="58">
        <f t="shared" si="147"/>
        <v>109.79058486525453</v>
      </c>
      <c r="AU57" s="58">
        <f t="shared" si="147"/>
        <v>87.832467892203624</v>
      </c>
      <c r="AV57" s="58">
        <f t="shared" si="147"/>
        <v>87.832467892203624</v>
      </c>
      <c r="AW57" s="58">
        <f t="shared" si="147"/>
        <v>87.832467892203624</v>
      </c>
      <c r="AX57" s="58">
        <f t="shared" si="147"/>
        <v>70.265974313762896</v>
      </c>
      <c r="AY57" s="58">
        <f t="shared" si="147"/>
        <v>70.265974313762896</v>
      </c>
      <c r="AZ57" s="58">
        <f t="shared" si="147"/>
        <v>70.265974313762896</v>
      </c>
      <c r="BA57" s="58">
        <f t="shared" si="147"/>
        <v>56.21277945101032</v>
      </c>
      <c r="BB57" s="58">
        <f t="shared" si="147"/>
        <v>56.21277945101032</v>
      </c>
      <c r="BC57" s="58">
        <f t="shared" si="147"/>
        <v>56.21277945101032</v>
      </c>
      <c r="BD57" s="58">
        <f t="shared" si="147"/>
        <v>44.970223560808257</v>
      </c>
      <c r="BE57" s="58">
        <f t="shared" si="147"/>
        <v>44.970223560808257</v>
      </c>
      <c r="BF57" s="58">
        <f t="shared" si="147"/>
        <v>44.970223560808257</v>
      </c>
      <c r="BG57" s="58">
        <f t="shared" si="147"/>
        <v>35.976178848646605</v>
      </c>
      <c r="BH57" s="58">
        <f t="shared" si="147"/>
        <v>35.976178848646605</v>
      </c>
      <c r="BI57" s="58">
        <f t="shared" si="147"/>
        <v>35.976178848646605</v>
      </c>
      <c r="BJ57" s="58"/>
      <c r="BK57" s="58"/>
      <c r="BL57" s="58"/>
      <c r="BM57" s="58"/>
      <c r="BN57" s="58"/>
      <c r="BO57" s="58"/>
      <c r="BP57" s="58"/>
      <c r="BQ57" s="58"/>
      <c r="BR57" s="58"/>
      <c r="BS57" s="58"/>
      <c r="BT57" s="58"/>
      <c r="BU57" s="58"/>
      <c r="BV57" s="58"/>
      <c r="BW57" s="58"/>
      <c r="BX57" s="58"/>
      <c r="BY57" s="58"/>
      <c r="BZ57" s="58"/>
      <c r="CA57" s="58"/>
      <c r="CB57" s="58"/>
    </row>
    <row r="58" spans="7:80" ht="15.75" hidden="1" customHeight="1" outlineLevel="1" x14ac:dyDescent="0.25">
      <c r="G58" s="141"/>
      <c r="H58" s="5" t="s">
        <v>8</v>
      </c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80">
        <f t="shared" si="144"/>
        <v>143.59468932920768</v>
      </c>
      <c r="AA58" s="58">
        <f t="shared" si="145"/>
        <v>143.59468932920768</v>
      </c>
      <c r="AB58" s="58">
        <f t="shared" si="146"/>
        <v>143.59468932920768</v>
      </c>
      <c r="AC58" s="58">
        <f t="shared" ref="AC58:AC59" si="148">Z58</f>
        <v>143.59468932920768</v>
      </c>
      <c r="AD58" s="58">
        <f t="shared" ref="AD58:AD59" si="149">Z58</f>
        <v>143.59468932920768</v>
      </c>
      <c r="AE58" s="58">
        <f t="shared" ref="AE58:AE59" si="150">Z58</f>
        <v>143.59468932920768</v>
      </c>
      <c r="AF58" s="80">
        <f t="shared" ref="AF58:BI58" si="151">Z58*0.8</f>
        <v>114.87575146336616</v>
      </c>
      <c r="AG58" s="58">
        <f t="shared" si="151"/>
        <v>114.87575146336616</v>
      </c>
      <c r="AH58" s="58">
        <f t="shared" si="151"/>
        <v>114.87575146336616</v>
      </c>
      <c r="AI58" s="58">
        <f t="shared" si="151"/>
        <v>114.87575146336616</v>
      </c>
      <c r="AJ58" s="58">
        <f t="shared" si="151"/>
        <v>114.87575146336616</v>
      </c>
      <c r="AK58" s="58">
        <f t="shared" si="151"/>
        <v>114.87575146336616</v>
      </c>
      <c r="AL58" s="81">
        <f t="shared" si="151"/>
        <v>91.900601170692937</v>
      </c>
      <c r="AM58" s="58">
        <f t="shared" si="151"/>
        <v>91.900601170692937</v>
      </c>
      <c r="AN58" s="58">
        <f t="shared" si="151"/>
        <v>91.900601170692937</v>
      </c>
      <c r="AO58" s="58">
        <f t="shared" si="151"/>
        <v>91.900601170692937</v>
      </c>
      <c r="AP58" s="58">
        <f t="shared" si="151"/>
        <v>91.900601170692937</v>
      </c>
      <c r="AQ58" s="58">
        <f t="shared" si="151"/>
        <v>91.900601170692937</v>
      </c>
      <c r="AR58" s="81">
        <f t="shared" si="151"/>
        <v>73.52048093655435</v>
      </c>
      <c r="AS58" s="58">
        <f t="shared" si="151"/>
        <v>73.52048093655435</v>
      </c>
      <c r="AT58" s="58">
        <f t="shared" si="151"/>
        <v>73.52048093655435</v>
      </c>
      <c r="AU58" s="58">
        <f t="shared" si="151"/>
        <v>73.52048093655435</v>
      </c>
      <c r="AV58" s="58">
        <f t="shared" si="151"/>
        <v>73.52048093655435</v>
      </c>
      <c r="AW58" s="58">
        <f t="shared" si="151"/>
        <v>73.52048093655435</v>
      </c>
      <c r="AX58" s="58">
        <f t="shared" si="151"/>
        <v>58.816384749243483</v>
      </c>
      <c r="AY58" s="58">
        <f t="shared" si="151"/>
        <v>58.816384749243483</v>
      </c>
      <c r="AZ58" s="58">
        <f t="shared" si="151"/>
        <v>58.816384749243483</v>
      </c>
      <c r="BA58" s="58">
        <f t="shared" si="151"/>
        <v>58.816384749243483</v>
      </c>
      <c r="BB58" s="58">
        <f t="shared" si="151"/>
        <v>58.816384749243483</v>
      </c>
      <c r="BC58" s="58">
        <f t="shared" si="151"/>
        <v>58.816384749243483</v>
      </c>
      <c r="BD58" s="58">
        <f t="shared" si="151"/>
        <v>47.053107799394787</v>
      </c>
      <c r="BE58" s="58">
        <f t="shared" si="151"/>
        <v>47.053107799394787</v>
      </c>
      <c r="BF58" s="58">
        <f t="shared" si="151"/>
        <v>47.053107799394787</v>
      </c>
      <c r="BG58" s="58">
        <f t="shared" si="151"/>
        <v>47.053107799394787</v>
      </c>
      <c r="BH58" s="58">
        <f t="shared" si="151"/>
        <v>47.053107799394787</v>
      </c>
      <c r="BI58" s="58">
        <f t="shared" si="151"/>
        <v>47.053107799394787</v>
      </c>
      <c r="BJ58" s="58"/>
      <c r="BK58" s="58"/>
      <c r="BL58" s="58"/>
      <c r="BM58" s="58"/>
      <c r="BN58" s="58"/>
      <c r="BO58" s="58"/>
      <c r="BP58" s="58"/>
      <c r="BQ58" s="58"/>
      <c r="BR58" s="58"/>
      <c r="BS58" s="58"/>
      <c r="BT58" s="58"/>
      <c r="BU58" s="58"/>
      <c r="BV58" s="58"/>
      <c r="BW58" s="58"/>
      <c r="BX58" s="58"/>
      <c r="BY58" s="58"/>
      <c r="BZ58" s="58"/>
      <c r="CA58" s="58"/>
      <c r="CB58" s="58"/>
    </row>
    <row r="59" spans="7:80" ht="15.75" hidden="1" customHeight="1" outlineLevel="1" x14ac:dyDescent="0.25">
      <c r="G59" s="141"/>
      <c r="H59" s="5" t="s">
        <v>10</v>
      </c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80">
        <f t="shared" si="144"/>
        <v>35.898672332301921</v>
      </c>
      <c r="AA59" s="58">
        <f t="shared" si="145"/>
        <v>35.898672332301921</v>
      </c>
      <c r="AB59" s="58">
        <f t="shared" si="146"/>
        <v>35.898672332301921</v>
      </c>
      <c r="AC59" s="58">
        <f t="shared" si="148"/>
        <v>35.898672332301921</v>
      </c>
      <c r="AD59" s="58">
        <f t="shared" si="149"/>
        <v>35.898672332301921</v>
      </c>
      <c r="AE59" s="58">
        <f t="shared" si="150"/>
        <v>35.898672332301921</v>
      </c>
      <c r="AF59" s="58">
        <f>Z59</f>
        <v>35.898672332301921</v>
      </c>
      <c r="AG59" s="58">
        <f>Z59</f>
        <v>35.898672332301921</v>
      </c>
      <c r="AH59" s="58">
        <f>Z59</f>
        <v>35.898672332301921</v>
      </c>
      <c r="AI59" s="58">
        <f>Z59</f>
        <v>35.898672332301921</v>
      </c>
      <c r="AJ59" s="58">
        <f>Z59</f>
        <v>35.898672332301921</v>
      </c>
      <c r="AK59" s="58">
        <f>Z59</f>
        <v>35.898672332301921</v>
      </c>
      <c r="AL59" s="81">
        <f t="shared" ref="AL59:BI59" si="152">Z59*0.8</f>
        <v>28.718937865841539</v>
      </c>
      <c r="AM59" s="58">
        <f t="shared" si="152"/>
        <v>28.718937865841539</v>
      </c>
      <c r="AN59" s="58">
        <f t="shared" si="152"/>
        <v>28.718937865841539</v>
      </c>
      <c r="AO59" s="58">
        <f t="shared" si="152"/>
        <v>28.718937865841539</v>
      </c>
      <c r="AP59" s="58">
        <f t="shared" si="152"/>
        <v>28.718937865841539</v>
      </c>
      <c r="AQ59" s="58">
        <f t="shared" si="152"/>
        <v>28.718937865841539</v>
      </c>
      <c r="AR59" s="58">
        <f t="shared" si="152"/>
        <v>28.718937865841539</v>
      </c>
      <c r="AS59" s="58">
        <f t="shared" si="152"/>
        <v>28.718937865841539</v>
      </c>
      <c r="AT59" s="58">
        <f t="shared" si="152"/>
        <v>28.718937865841539</v>
      </c>
      <c r="AU59" s="58">
        <f t="shared" si="152"/>
        <v>28.718937865841539</v>
      </c>
      <c r="AV59" s="58">
        <f t="shared" si="152"/>
        <v>28.718937865841539</v>
      </c>
      <c r="AW59" s="58">
        <f t="shared" si="152"/>
        <v>28.718937865841539</v>
      </c>
      <c r="AX59" s="58">
        <f t="shared" si="152"/>
        <v>22.975150292673234</v>
      </c>
      <c r="AY59" s="58">
        <f t="shared" si="152"/>
        <v>22.975150292673234</v>
      </c>
      <c r="AZ59" s="58">
        <f t="shared" si="152"/>
        <v>22.975150292673234</v>
      </c>
      <c r="BA59" s="58">
        <f t="shared" si="152"/>
        <v>22.975150292673234</v>
      </c>
      <c r="BB59" s="58">
        <f t="shared" si="152"/>
        <v>22.975150292673234</v>
      </c>
      <c r="BC59" s="58">
        <f t="shared" si="152"/>
        <v>22.975150292673234</v>
      </c>
      <c r="BD59" s="58">
        <f t="shared" si="152"/>
        <v>22.975150292673234</v>
      </c>
      <c r="BE59" s="58">
        <f t="shared" si="152"/>
        <v>22.975150292673234</v>
      </c>
      <c r="BF59" s="58">
        <f t="shared" si="152"/>
        <v>22.975150292673234</v>
      </c>
      <c r="BG59" s="58">
        <f t="shared" si="152"/>
        <v>22.975150292673234</v>
      </c>
      <c r="BH59" s="58">
        <f t="shared" si="152"/>
        <v>22.975150292673234</v>
      </c>
      <c r="BI59" s="58">
        <f t="shared" si="152"/>
        <v>22.975150292673234</v>
      </c>
      <c r="BJ59" s="58"/>
      <c r="BK59" s="58"/>
      <c r="BL59" s="58"/>
      <c r="BM59" s="58"/>
      <c r="BN59" s="58"/>
      <c r="BO59" s="58"/>
      <c r="BP59" s="58"/>
      <c r="BQ59" s="58"/>
      <c r="BR59" s="58"/>
      <c r="BS59" s="58"/>
      <c r="BT59" s="58"/>
      <c r="BU59" s="58"/>
      <c r="BV59" s="58"/>
      <c r="BW59" s="58"/>
      <c r="BX59" s="58"/>
      <c r="BY59" s="58"/>
      <c r="BZ59" s="58"/>
      <c r="CA59" s="58"/>
      <c r="CB59" s="58"/>
    </row>
    <row r="60" spans="7:80" ht="15.75" hidden="1" customHeight="1" outlineLevel="1" x14ac:dyDescent="0.25">
      <c r="G60" s="140">
        <f>G57+1</f>
        <v>18</v>
      </c>
      <c r="H60" s="5" t="s">
        <v>5</v>
      </c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80">
        <f t="shared" ref="AA60:AA62" si="153">Z57*1.1</f>
        <v>460.6996282645415</v>
      </c>
      <c r="AB60" s="58">
        <f t="shared" ref="AB60:AB62" si="154">AA60</f>
        <v>460.6996282645415</v>
      </c>
      <c r="AC60" s="58">
        <f t="shared" ref="AC60:AC62" si="155">AA60</f>
        <v>460.6996282645415</v>
      </c>
      <c r="AD60" s="80">
        <f t="shared" ref="AD60:BJ60" si="156">AA60*0.8</f>
        <v>368.55970261163321</v>
      </c>
      <c r="AE60" s="58">
        <f t="shared" si="156"/>
        <v>368.55970261163321</v>
      </c>
      <c r="AF60" s="58">
        <f t="shared" si="156"/>
        <v>368.55970261163321</v>
      </c>
      <c r="AG60" s="80">
        <f t="shared" si="156"/>
        <v>294.84776208930657</v>
      </c>
      <c r="AH60" s="58">
        <f t="shared" si="156"/>
        <v>294.84776208930657</v>
      </c>
      <c r="AI60" s="58">
        <f t="shared" si="156"/>
        <v>294.84776208930657</v>
      </c>
      <c r="AJ60" s="81">
        <f t="shared" si="156"/>
        <v>235.87820967144526</v>
      </c>
      <c r="AK60" s="58">
        <f t="shared" si="156"/>
        <v>235.87820967144526</v>
      </c>
      <c r="AL60" s="58">
        <f t="shared" si="156"/>
        <v>235.87820967144526</v>
      </c>
      <c r="AM60" s="81">
        <f t="shared" si="156"/>
        <v>188.70256773715622</v>
      </c>
      <c r="AN60" s="58">
        <f t="shared" si="156"/>
        <v>188.70256773715622</v>
      </c>
      <c r="AO60" s="58">
        <f t="shared" si="156"/>
        <v>188.70256773715622</v>
      </c>
      <c r="AP60" s="81">
        <f t="shared" si="156"/>
        <v>150.96205418972497</v>
      </c>
      <c r="AQ60" s="58">
        <f t="shared" si="156"/>
        <v>150.96205418972497</v>
      </c>
      <c r="AR60" s="58">
        <f t="shared" si="156"/>
        <v>150.96205418972497</v>
      </c>
      <c r="AS60" s="81">
        <f t="shared" si="156"/>
        <v>120.76964335177998</v>
      </c>
      <c r="AT60" s="58">
        <f t="shared" si="156"/>
        <v>120.76964335177998</v>
      </c>
      <c r="AU60" s="58">
        <f t="shared" si="156"/>
        <v>120.76964335177998</v>
      </c>
      <c r="AV60" s="58">
        <f t="shared" si="156"/>
        <v>96.615714681423981</v>
      </c>
      <c r="AW60" s="58">
        <f t="shared" si="156"/>
        <v>96.615714681423981</v>
      </c>
      <c r="AX60" s="58">
        <f t="shared" si="156"/>
        <v>96.615714681423981</v>
      </c>
      <c r="AY60" s="58">
        <f t="shared" si="156"/>
        <v>77.292571745139185</v>
      </c>
      <c r="AZ60" s="58">
        <f t="shared" si="156"/>
        <v>77.292571745139185</v>
      </c>
      <c r="BA60" s="58">
        <f t="shared" si="156"/>
        <v>77.292571745139185</v>
      </c>
      <c r="BB60" s="58">
        <f t="shared" si="156"/>
        <v>61.834057396111348</v>
      </c>
      <c r="BC60" s="58">
        <f t="shared" si="156"/>
        <v>61.834057396111348</v>
      </c>
      <c r="BD60" s="58">
        <f t="shared" si="156"/>
        <v>61.834057396111348</v>
      </c>
      <c r="BE60" s="58">
        <f t="shared" si="156"/>
        <v>49.467245916889084</v>
      </c>
      <c r="BF60" s="58">
        <f t="shared" si="156"/>
        <v>49.467245916889084</v>
      </c>
      <c r="BG60" s="58">
        <f t="shared" si="156"/>
        <v>49.467245916889084</v>
      </c>
      <c r="BH60" s="58">
        <f t="shared" si="156"/>
        <v>39.573796733511273</v>
      </c>
      <c r="BI60" s="58">
        <f t="shared" si="156"/>
        <v>39.573796733511273</v>
      </c>
      <c r="BJ60" s="58">
        <f t="shared" si="156"/>
        <v>39.573796733511273</v>
      </c>
      <c r="BK60" s="58"/>
      <c r="BL60" s="58"/>
      <c r="BM60" s="58"/>
      <c r="BN60" s="58"/>
      <c r="BO60" s="58"/>
      <c r="BP60" s="58"/>
      <c r="BQ60" s="58"/>
      <c r="BR60" s="58"/>
      <c r="BS60" s="58"/>
      <c r="BT60" s="58"/>
      <c r="BU60" s="58"/>
      <c r="BV60" s="58"/>
      <c r="BW60" s="58"/>
      <c r="BX60" s="58"/>
      <c r="BY60" s="58"/>
      <c r="BZ60" s="58"/>
      <c r="CA60" s="58"/>
      <c r="CB60" s="58"/>
    </row>
    <row r="61" spans="7:80" ht="15.75" hidden="1" customHeight="1" outlineLevel="1" x14ac:dyDescent="0.25">
      <c r="G61" s="141"/>
      <c r="H61" s="5" t="s">
        <v>8</v>
      </c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80">
        <f t="shared" si="153"/>
        <v>157.95415826212846</v>
      </c>
      <c r="AB61" s="58">
        <f t="shared" si="154"/>
        <v>157.95415826212846</v>
      </c>
      <c r="AC61" s="58">
        <f t="shared" si="155"/>
        <v>157.95415826212846</v>
      </c>
      <c r="AD61" s="58">
        <f t="shared" ref="AD61:AD62" si="157">AA61</f>
        <v>157.95415826212846</v>
      </c>
      <c r="AE61" s="58">
        <f t="shared" ref="AE61:AE62" si="158">AA61</f>
        <v>157.95415826212846</v>
      </c>
      <c r="AF61" s="58">
        <f t="shared" ref="AF61:AF62" si="159">AA61</f>
        <v>157.95415826212846</v>
      </c>
      <c r="AG61" s="80">
        <f t="shared" ref="AG61:BJ61" si="160">AA61*0.8</f>
        <v>126.36332660970277</v>
      </c>
      <c r="AH61" s="58">
        <f t="shared" si="160"/>
        <v>126.36332660970277</v>
      </c>
      <c r="AI61" s="58">
        <f t="shared" si="160"/>
        <v>126.36332660970277</v>
      </c>
      <c r="AJ61" s="58">
        <f t="shared" si="160"/>
        <v>126.36332660970277</v>
      </c>
      <c r="AK61" s="58">
        <f t="shared" si="160"/>
        <v>126.36332660970277</v>
      </c>
      <c r="AL61" s="58">
        <f t="shared" si="160"/>
        <v>126.36332660970277</v>
      </c>
      <c r="AM61" s="81">
        <f t="shared" si="160"/>
        <v>101.09066128776222</v>
      </c>
      <c r="AN61" s="58">
        <f t="shared" si="160"/>
        <v>101.09066128776222</v>
      </c>
      <c r="AO61" s="58">
        <f t="shared" si="160"/>
        <v>101.09066128776222</v>
      </c>
      <c r="AP61" s="58">
        <f t="shared" si="160"/>
        <v>101.09066128776222</v>
      </c>
      <c r="AQ61" s="58">
        <f t="shared" si="160"/>
        <v>101.09066128776222</v>
      </c>
      <c r="AR61" s="58">
        <f t="shared" si="160"/>
        <v>101.09066128776222</v>
      </c>
      <c r="AS61" s="81">
        <f t="shared" si="160"/>
        <v>80.872529030209776</v>
      </c>
      <c r="AT61" s="58">
        <f t="shared" si="160"/>
        <v>80.872529030209776</v>
      </c>
      <c r="AU61" s="58">
        <f t="shared" si="160"/>
        <v>80.872529030209776</v>
      </c>
      <c r="AV61" s="58">
        <f t="shared" si="160"/>
        <v>80.872529030209776</v>
      </c>
      <c r="AW61" s="58">
        <f t="shared" si="160"/>
        <v>80.872529030209776</v>
      </c>
      <c r="AX61" s="58">
        <f t="shared" si="160"/>
        <v>80.872529030209776</v>
      </c>
      <c r="AY61" s="58">
        <f t="shared" si="160"/>
        <v>64.698023224167827</v>
      </c>
      <c r="AZ61" s="58">
        <f t="shared" si="160"/>
        <v>64.698023224167827</v>
      </c>
      <c r="BA61" s="58">
        <f t="shared" si="160"/>
        <v>64.698023224167827</v>
      </c>
      <c r="BB61" s="58">
        <f t="shared" si="160"/>
        <v>64.698023224167827</v>
      </c>
      <c r="BC61" s="58">
        <f t="shared" si="160"/>
        <v>64.698023224167827</v>
      </c>
      <c r="BD61" s="58">
        <f t="shared" si="160"/>
        <v>64.698023224167827</v>
      </c>
      <c r="BE61" s="58">
        <f t="shared" si="160"/>
        <v>51.758418579334261</v>
      </c>
      <c r="BF61" s="58">
        <f t="shared" si="160"/>
        <v>51.758418579334261</v>
      </c>
      <c r="BG61" s="58">
        <f t="shared" si="160"/>
        <v>51.758418579334261</v>
      </c>
      <c r="BH61" s="58">
        <f t="shared" si="160"/>
        <v>51.758418579334261</v>
      </c>
      <c r="BI61" s="58">
        <f t="shared" si="160"/>
        <v>51.758418579334261</v>
      </c>
      <c r="BJ61" s="58">
        <f t="shared" si="160"/>
        <v>51.758418579334261</v>
      </c>
      <c r="BK61" s="58"/>
      <c r="BL61" s="58"/>
      <c r="BM61" s="58"/>
      <c r="BN61" s="58"/>
      <c r="BO61" s="58"/>
      <c r="BP61" s="58"/>
      <c r="BQ61" s="58"/>
      <c r="BR61" s="58"/>
      <c r="BS61" s="58"/>
      <c r="BT61" s="58"/>
      <c r="BU61" s="58"/>
      <c r="BV61" s="58"/>
      <c r="BW61" s="58"/>
      <c r="BX61" s="58"/>
      <c r="BY61" s="58"/>
      <c r="BZ61" s="58"/>
      <c r="CA61" s="58"/>
      <c r="CB61" s="58"/>
    </row>
    <row r="62" spans="7:80" ht="15.75" hidden="1" customHeight="1" outlineLevel="1" x14ac:dyDescent="0.25">
      <c r="G62" s="141"/>
      <c r="H62" s="5" t="s">
        <v>10</v>
      </c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80">
        <f t="shared" si="153"/>
        <v>39.488539565532115</v>
      </c>
      <c r="AB62" s="58">
        <f t="shared" si="154"/>
        <v>39.488539565532115</v>
      </c>
      <c r="AC62" s="58">
        <f t="shared" si="155"/>
        <v>39.488539565532115</v>
      </c>
      <c r="AD62" s="58">
        <f t="shared" si="157"/>
        <v>39.488539565532115</v>
      </c>
      <c r="AE62" s="58">
        <f t="shared" si="158"/>
        <v>39.488539565532115</v>
      </c>
      <c r="AF62" s="58">
        <f t="shared" si="159"/>
        <v>39.488539565532115</v>
      </c>
      <c r="AG62" s="58">
        <f>AA62</f>
        <v>39.488539565532115</v>
      </c>
      <c r="AH62" s="58">
        <f>AA62</f>
        <v>39.488539565532115</v>
      </c>
      <c r="AI62" s="58">
        <f>AA62</f>
        <v>39.488539565532115</v>
      </c>
      <c r="AJ62" s="58">
        <f>AA62</f>
        <v>39.488539565532115</v>
      </c>
      <c r="AK62" s="58">
        <f>AA62</f>
        <v>39.488539565532115</v>
      </c>
      <c r="AL62" s="58">
        <f>AA62</f>
        <v>39.488539565532115</v>
      </c>
      <c r="AM62" s="81">
        <f t="shared" ref="AM62:BJ62" si="161">AA62*0.8</f>
        <v>31.590831652425692</v>
      </c>
      <c r="AN62" s="58">
        <f t="shared" si="161"/>
        <v>31.590831652425692</v>
      </c>
      <c r="AO62" s="58">
        <f t="shared" si="161"/>
        <v>31.590831652425692</v>
      </c>
      <c r="AP62" s="58">
        <f t="shared" si="161"/>
        <v>31.590831652425692</v>
      </c>
      <c r="AQ62" s="58">
        <f t="shared" si="161"/>
        <v>31.590831652425692</v>
      </c>
      <c r="AR62" s="58">
        <f t="shared" si="161"/>
        <v>31.590831652425692</v>
      </c>
      <c r="AS62" s="58">
        <f t="shared" si="161"/>
        <v>31.590831652425692</v>
      </c>
      <c r="AT62" s="58">
        <f t="shared" si="161"/>
        <v>31.590831652425692</v>
      </c>
      <c r="AU62" s="58">
        <f t="shared" si="161"/>
        <v>31.590831652425692</v>
      </c>
      <c r="AV62" s="58">
        <f t="shared" si="161"/>
        <v>31.590831652425692</v>
      </c>
      <c r="AW62" s="58">
        <f t="shared" si="161"/>
        <v>31.590831652425692</v>
      </c>
      <c r="AX62" s="58">
        <f t="shared" si="161"/>
        <v>31.590831652425692</v>
      </c>
      <c r="AY62" s="58">
        <f t="shared" si="161"/>
        <v>25.272665321940554</v>
      </c>
      <c r="AZ62" s="58">
        <f t="shared" si="161"/>
        <v>25.272665321940554</v>
      </c>
      <c r="BA62" s="58">
        <f t="shared" si="161"/>
        <v>25.272665321940554</v>
      </c>
      <c r="BB62" s="58">
        <f t="shared" si="161"/>
        <v>25.272665321940554</v>
      </c>
      <c r="BC62" s="58">
        <f t="shared" si="161"/>
        <v>25.272665321940554</v>
      </c>
      <c r="BD62" s="58">
        <f t="shared" si="161"/>
        <v>25.272665321940554</v>
      </c>
      <c r="BE62" s="58">
        <f t="shared" si="161"/>
        <v>25.272665321940554</v>
      </c>
      <c r="BF62" s="58">
        <f t="shared" si="161"/>
        <v>25.272665321940554</v>
      </c>
      <c r="BG62" s="58">
        <f t="shared" si="161"/>
        <v>25.272665321940554</v>
      </c>
      <c r="BH62" s="58">
        <f t="shared" si="161"/>
        <v>25.272665321940554</v>
      </c>
      <c r="BI62" s="58">
        <f t="shared" si="161"/>
        <v>25.272665321940554</v>
      </c>
      <c r="BJ62" s="58">
        <f t="shared" si="161"/>
        <v>25.272665321940554</v>
      </c>
      <c r="BK62" s="58"/>
      <c r="BL62" s="58"/>
      <c r="BM62" s="58"/>
      <c r="BN62" s="58"/>
      <c r="BO62" s="58"/>
      <c r="BP62" s="58"/>
      <c r="BQ62" s="58"/>
      <c r="BR62" s="58"/>
      <c r="BS62" s="58"/>
      <c r="BT62" s="58"/>
      <c r="BU62" s="58"/>
      <c r="BV62" s="58"/>
      <c r="BW62" s="58"/>
      <c r="BX62" s="58"/>
      <c r="BY62" s="58"/>
      <c r="BZ62" s="58"/>
      <c r="CA62" s="58"/>
      <c r="CB62" s="58"/>
    </row>
    <row r="63" spans="7:80" ht="15.75" hidden="1" customHeight="1" outlineLevel="1" x14ac:dyDescent="0.25">
      <c r="G63" s="140">
        <f>G60+1</f>
        <v>19</v>
      </c>
      <c r="H63" s="5" t="s">
        <v>5</v>
      </c>
      <c r="AB63" s="80">
        <f t="shared" ref="AB63:AB65" si="162">AA60*1.1</f>
        <v>506.76959109099568</v>
      </c>
      <c r="AC63" s="58">
        <f t="shared" ref="AC63:AC65" si="163">AB63</f>
        <v>506.76959109099568</v>
      </c>
      <c r="AD63" s="58">
        <f t="shared" ref="AD63:AD65" si="164">AB63</f>
        <v>506.76959109099568</v>
      </c>
      <c r="AE63" s="80">
        <f t="shared" ref="AE63:BK63" si="165">AB63*0.8</f>
        <v>405.41567287279656</v>
      </c>
      <c r="AF63" s="58">
        <f t="shared" si="165"/>
        <v>405.41567287279656</v>
      </c>
      <c r="AG63" s="58">
        <f t="shared" si="165"/>
        <v>405.41567287279656</v>
      </c>
      <c r="AH63" s="81">
        <f t="shared" si="165"/>
        <v>324.3325382982373</v>
      </c>
      <c r="AI63" s="58">
        <f t="shared" si="165"/>
        <v>324.3325382982373</v>
      </c>
      <c r="AJ63" s="58">
        <f t="shared" si="165"/>
        <v>324.3325382982373</v>
      </c>
      <c r="AK63" s="81">
        <f t="shared" si="165"/>
        <v>259.46603063858987</v>
      </c>
      <c r="AL63" s="58">
        <f t="shared" si="165"/>
        <v>259.46603063858987</v>
      </c>
      <c r="AM63" s="58">
        <f t="shared" si="165"/>
        <v>259.46603063858987</v>
      </c>
      <c r="AN63" s="81">
        <f t="shared" si="165"/>
        <v>207.5728245108719</v>
      </c>
      <c r="AO63" s="58">
        <f t="shared" si="165"/>
        <v>207.5728245108719</v>
      </c>
      <c r="AP63" s="58">
        <f t="shared" si="165"/>
        <v>207.5728245108719</v>
      </c>
      <c r="AQ63" s="81">
        <f t="shared" si="165"/>
        <v>166.05825960869754</v>
      </c>
      <c r="AR63" s="58">
        <f t="shared" si="165"/>
        <v>166.05825960869754</v>
      </c>
      <c r="AS63" s="58">
        <f t="shared" si="165"/>
        <v>166.05825960869754</v>
      </c>
      <c r="AT63" s="58">
        <f t="shared" si="165"/>
        <v>132.84660768695804</v>
      </c>
      <c r="AU63" s="58">
        <f t="shared" si="165"/>
        <v>132.84660768695804</v>
      </c>
      <c r="AV63" s="58">
        <f t="shared" si="165"/>
        <v>132.84660768695804</v>
      </c>
      <c r="AW63" s="58">
        <f t="shared" si="165"/>
        <v>106.27728614956644</v>
      </c>
      <c r="AX63" s="58">
        <f t="shared" si="165"/>
        <v>106.27728614956644</v>
      </c>
      <c r="AY63" s="58">
        <f t="shared" si="165"/>
        <v>106.27728614956644</v>
      </c>
      <c r="AZ63" s="58">
        <f t="shared" si="165"/>
        <v>85.02182891965316</v>
      </c>
      <c r="BA63" s="58">
        <f t="shared" si="165"/>
        <v>85.02182891965316</v>
      </c>
      <c r="BB63" s="58">
        <f t="shared" si="165"/>
        <v>85.02182891965316</v>
      </c>
      <c r="BC63" s="58">
        <f t="shared" si="165"/>
        <v>68.017463135722537</v>
      </c>
      <c r="BD63" s="58">
        <f t="shared" si="165"/>
        <v>68.017463135722537</v>
      </c>
      <c r="BE63" s="58">
        <f t="shared" si="165"/>
        <v>68.017463135722537</v>
      </c>
      <c r="BF63" s="58">
        <f t="shared" si="165"/>
        <v>54.413970508578032</v>
      </c>
      <c r="BG63" s="58">
        <f t="shared" si="165"/>
        <v>54.413970508578032</v>
      </c>
      <c r="BH63" s="58">
        <f t="shared" si="165"/>
        <v>54.413970508578032</v>
      </c>
      <c r="BI63" s="58">
        <f t="shared" si="165"/>
        <v>43.531176406862429</v>
      </c>
      <c r="BJ63" s="58">
        <f t="shared" si="165"/>
        <v>43.531176406862429</v>
      </c>
      <c r="BK63" s="58">
        <f t="shared" si="165"/>
        <v>43.531176406862429</v>
      </c>
      <c r="BL63" s="58"/>
      <c r="BM63" s="58"/>
      <c r="BN63" s="58"/>
      <c r="BO63" s="58"/>
      <c r="BP63" s="58"/>
      <c r="BQ63" s="58"/>
      <c r="BR63" s="58"/>
      <c r="BS63" s="58"/>
      <c r="BT63" s="58"/>
      <c r="BU63" s="58"/>
      <c r="BV63" s="58"/>
      <c r="BW63" s="58"/>
      <c r="BX63" s="58"/>
      <c r="BY63" s="58"/>
      <c r="BZ63" s="58"/>
      <c r="CA63" s="58"/>
      <c r="CB63" s="58"/>
    </row>
    <row r="64" spans="7:80" ht="15.75" hidden="1" customHeight="1" outlineLevel="1" x14ac:dyDescent="0.25">
      <c r="G64" s="141"/>
      <c r="H64" s="5" t="s">
        <v>8</v>
      </c>
      <c r="AB64" s="80">
        <f t="shared" si="162"/>
        <v>173.74957408834132</v>
      </c>
      <c r="AC64" s="58">
        <f t="shared" si="163"/>
        <v>173.74957408834132</v>
      </c>
      <c r="AD64" s="58">
        <f t="shared" si="164"/>
        <v>173.74957408834132</v>
      </c>
      <c r="AE64" s="58">
        <f t="shared" ref="AE64:AE65" si="166">AB64</f>
        <v>173.74957408834132</v>
      </c>
      <c r="AF64" s="58">
        <f t="shared" ref="AF64:AF65" si="167">AB64</f>
        <v>173.74957408834132</v>
      </c>
      <c r="AG64" s="58">
        <f t="shared" ref="AG64:AG65" si="168">AB64</f>
        <v>173.74957408834132</v>
      </c>
      <c r="AH64" s="81">
        <f t="shared" ref="AH64:BK64" si="169">AB64*0.8</f>
        <v>138.99965927067305</v>
      </c>
      <c r="AI64" s="58">
        <f t="shared" si="169"/>
        <v>138.99965927067305</v>
      </c>
      <c r="AJ64" s="58">
        <f t="shared" si="169"/>
        <v>138.99965927067305</v>
      </c>
      <c r="AK64" s="58">
        <f t="shared" si="169"/>
        <v>138.99965927067305</v>
      </c>
      <c r="AL64" s="58">
        <f t="shared" si="169"/>
        <v>138.99965927067305</v>
      </c>
      <c r="AM64" s="58">
        <f t="shared" si="169"/>
        <v>138.99965927067305</v>
      </c>
      <c r="AN64" s="81">
        <f t="shared" si="169"/>
        <v>111.19972741653845</v>
      </c>
      <c r="AO64" s="58">
        <f t="shared" si="169"/>
        <v>111.19972741653845</v>
      </c>
      <c r="AP64" s="58">
        <f t="shared" si="169"/>
        <v>111.19972741653845</v>
      </c>
      <c r="AQ64" s="58">
        <f t="shared" si="169"/>
        <v>111.19972741653845</v>
      </c>
      <c r="AR64" s="58">
        <f t="shared" si="169"/>
        <v>111.19972741653845</v>
      </c>
      <c r="AS64" s="58">
        <f t="shared" si="169"/>
        <v>111.19972741653845</v>
      </c>
      <c r="AT64" s="58">
        <f t="shared" si="169"/>
        <v>88.959781933230772</v>
      </c>
      <c r="AU64" s="58">
        <f t="shared" si="169"/>
        <v>88.959781933230772</v>
      </c>
      <c r="AV64" s="58">
        <f t="shared" si="169"/>
        <v>88.959781933230772</v>
      </c>
      <c r="AW64" s="58">
        <f t="shared" si="169"/>
        <v>88.959781933230772</v>
      </c>
      <c r="AX64" s="58">
        <f t="shared" si="169"/>
        <v>88.959781933230772</v>
      </c>
      <c r="AY64" s="58">
        <f t="shared" si="169"/>
        <v>88.959781933230772</v>
      </c>
      <c r="AZ64" s="58">
        <f t="shared" si="169"/>
        <v>71.167825546584623</v>
      </c>
      <c r="BA64" s="58">
        <f t="shared" si="169"/>
        <v>71.167825546584623</v>
      </c>
      <c r="BB64" s="58">
        <f t="shared" si="169"/>
        <v>71.167825546584623</v>
      </c>
      <c r="BC64" s="58">
        <f t="shared" si="169"/>
        <v>71.167825546584623</v>
      </c>
      <c r="BD64" s="58">
        <f t="shared" si="169"/>
        <v>71.167825546584623</v>
      </c>
      <c r="BE64" s="58">
        <f t="shared" si="169"/>
        <v>71.167825546584623</v>
      </c>
      <c r="BF64" s="58">
        <f t="shared" si="169"/>
        <v>56.934260437267703</v>
      </c>
      <c r="BG64" s="58">
        <f t="shared" si="169"/>
        <v>56.934260437267703</v>
      </c>
      <c r="BH64" s="58">
        <f t="shared" si="169"/>
        <v>56.934260437267703</v>
      </c>
      <c r="BI64" s="58">
        <f t="shared" si="169"/>
        <v>56.934260437267703</v>
      </c>
      <c r="BJ64" s="58">
        <f t="shared" si="169"/>
        <v>56.934260437267703</v>
      </c>
      <c r="BK64" s="58">
        <f t="shared" si="169"/>
        <v>56.934260437267703</v>
      </c>
      <c r="BL64" s="58"/>
      <c r="BM64" s="58"/>
      <c r="BN64" s="58"/>
      <c r="BO64" s="58"/>
      <c r="BP64" s="58"/>
      <c r="BQ64" s="58"/>
      <c r="BR64" s="58"/>
      <c r="BS64" s="58"/>
      <c r="BT64" s="58"/>
      <c r="BU64" s="58"/>
      <c r="BV64" s="58"/>
      <c r="BW64" s="58"/>
      <c r="BX64" s="58"/>
      <c r="BY64" s="58"/>
      <c r="BZ64" s="58"/>
      <c r="CA64" s="58"/>
      <c r="CB64" s="58"/>
    </row>
    <row r="65" spans="7:80" ht="15.75" hidden="1" customHeight="1" outlineLevel="1" x14ac:dyDescent="0.25">
      <c r="G65" s="141"/>
      <c r="H65" s="5" t="s">
        <v>10</v>
      </c>
      <c r="AB65" s="80">
        <f t="shared" si="162"/>
        <v>43.43739352208533</v>
      </c>
      <c r="AC65" s="58">
        <f t="shared" si="163"/>
        <v>43.43739352208533</v>
      </c>
      <c r="AD65" s="58">
        <f t="shared" si="164"/>
        <v>43.43739352208533</v>
      </c>
      <c r="AE65" s="58">
        <f t="shared" si="166"/>
        <v>43.43739352208533</v>
      </c>
      <c r="AF65" s="58">
        <f t="shared" si="167"/>
        <v>43.43739352208533</v>
      </c>
      <c r="AG65" s="58">
        <f t="shared" si="168"/>
        <v>43.43739352208533</v>
      </c>
      <c r="AH65" s="58">
        <f>AB65</f>
        <v>43.43739352208533</v>
      </c>
      <c r="AI65" s="58">
        <f>AB65</f>
        <v>43.43739352208533</v>
      </c>
      <c r="AJ65" s="58">
        <f>AB65</f>
        <v>43.43739352208533</v>
      </c>
      <c r="AK65" s="58">
        <f>AB65</f>
        <v>43.43739352208533</v>
      </c>
      <c r="AL65" s="58">
        <f>AB65</f>
        <v>43.43739352208533</v>
      </c>
      <c r="AM65" s="58">
        <f>AB65</f>
        <v>43.43739352208533</v>
      </c>
      <c r="AN65" s="81">
        <f t="shared" ref="AN65:BK65" si="170">AB65*0.8</f>
        <v>34.749914817668262</v>
      </c>
      <c r="AO65" s="58">
        <f t="shared" si="170"/>
        <v>34.749914817668262</v>
      </c>
      <c r="AP65" s="58">
        <f t="shared" si="170"/>
        <v>34.749914817668262</v>
      </c>
      <c r="AQ65" s="58">
        <f t="shared" si="170"/>
        <v>34.749914817668262</v>
      </c>
      <c r="AR65" s="58">
        <f t="shared" si="170"/>
        <v>34.749914817668262</v>
      </c>
      <c r="AS65" s="58">
        <f t="shared" si="170"/>
        <v>34.749914817668262</v>
      </c>
      <c r="AT65" s="58">
        <f t="shared" si="170"/>
        <v>34.749914817668262</v>
      </c>
      <c r="AU65" s="58">
        <f t="shared" si="170"/>
        <v>34.749914817668262</v>
      </c>
      <c r="AV65" s="58">
        <f t="shared" si="170"/>
        <v>34.749914817668262</v>
      </c>
      <c r="AW65" s="58">
        <f t="shared" si="170"/>
        <v>34.749914817668262</v>
      </c>
      <c r="AX65" s="58">
        <f t="shared" si="170"/>
        <v>34.749914817668262</v>
      </c>
      <c r="AY65" s="58">
        <f t="shared" si="170"/>
        <v>34.749914817668262</v>
      </c>
      <c r="AZ65" s="58">
        <f t="shared" si="170"/>
        <v>27.799931854134613</v>
      </c>
      <c r="BA65" s="58">
        <f t="shared" si="170"/>
        <v>27.799931854134613</v>
      </c>
      <c r="BB65" s="58">
        <f t="shared" si="170"/>
        <v>27.799931854134613</v>
      </c>
      <c r="BC65" s="58">
        <f t="shared" si="170"/>
        <v>27.799931854134613</v>
      </c>
      <c r="BD65" s="58">
        <f t="shared" si="170"/>
        <v>27.799931854134613</v>
      </c>
      <c r="BE65" s="58">
        <f t="shared" si="170"/>
        <v>27.799931854134613</v>
      </c>
      <c r="BF65" s="58">
        <f t="shared" si="170"/>
        <v>27.799931854134613</v>
      </c>
      <c r="BG65" s="58">
        <f t="shared" si="170"/>
        <v>27.799931854134613</v>
      </c>
      <c r="BH65" s="58">
        <f t="shared" si="170"/>
        <v>27.799931854134613</v>
      </c>
      <c r="BI65" s="58">
        <f t="shared" si="170"/>
        <v>27.799931854134613</v>
      </c>
      <c r="BJ65" s="58">
        <f t="shared" si="170"/>
        <v>27.799931854134613</v>
      </c>
      <c r="BK65" s="58">
        <f t="shared" si="170"/>
        <v>27.799931854134613</v>
      </c>
      <c r="BL65" s="58"/>
      <c r="BM65" s="58"/>
      <c r="BN65" s="58"/>
      <c r="BO65" s="58"/>
      <c r="BP65" s="58"/>
      <c r="BQ65" s="58"/>
      <c r="BR65" s="58"/>
      <c r="BS65" s="58"/>
      <c r="BT65" s="58"/>
      <c r="BU65" s="58"/>
      <c r="BV65" s="58"/>
      <c r="BW65" s="58"/>
      <c r="BX65" s="58"/>
      <c r="BY65" s="58"/>
      <c r="BZ65" s="58"/>
      <c r="CA65" s="58"/>
      <c r="CB65" s="58"/>
    </row>
    <row r="66" spans="7:80" ht="15.75" hidden="1" customHeight="1" outlineLevel="1" x14ac:dyDescent="0.25">
      <c r="G66" s="140">
        <f>G63+1</f>
        <v>20</v>
      </c>
      <c r="H66" s="5" t="s">
        <v>5</v>
      </c>
      <c r="AB66" s="57"/>
      <c r="AC66" s="80">
        <f t="shared" ref="AC66:AC68" si="171">AB63*1.1</f>
        <v>557.44655020009532</v>
      </c>
      <c r="AD66" s="58">
        <f t="shared" ref="AD66:AD68" si="172">AC66</f>
        <v>557.44655020009532</v>
      </c>
      <c r="AE66" s="58">
        <f t="shared" ref="AE66:AE68" si="173">AC66</f>
        <v>557.44655020009532</v>
      </c>
      <c r="AF66" s="80">
        <f t="shared" ref="AF66:BL66" si="174">AC66*0.8</f>
        <v>445.95724016007625</v>
      </c>
      <c r="AG66" s="58">
        <f t="shared" si="174"/>
        <v>445.95724016007625</v>
      </c>
      <c r="AH66" s="58">
        <f t="shared" si="174"/>
        <v>445.95724016007625</v>
      </c>
      <c r="AI66" s="81">
        <f t="shared" si="174"/>
        <v>356.76579212806104</v>
      </c>
      <c r="AJ66" s="58">
        <f t="shared" si="174"/>
        <v>356.76579212806104</v>
      </c>
      <c r="AK66" s="58">
        <f t="shared" si="174"/>
        <v>356.76579212806104</v>
      </c>
      <c r="AL66" s="81">
        <f t="shared" si="174"/>
        <v>285.41263370244883</v>
      </c>
      <c r="AM66" s="58">
        <f t="shared" si="174"/>
        <v>285.41263370244883</v>
      </c>
      <c r="AN66" s="58">
        <f t="shared" si="174"/>
        <v>285.41263370244883</v>
      </c>
      <c r="AO66" s="81">
        <f t="shared" si="174"/>
        <v>228.33010696195907</v>
      </c>
      <c r="AP66" s="58">
        <f t="shared" si="174"/>
        <v>228.33010696195907</v>
      </c>
      <c r="AQ66" s="58">
        <f t="shared" si="174"/>
        <v>228.33010696195907</v>
      </c>
      <c r="AR66" s="81">
        <f t="shared" si="174"/>
        <v>182.66408556956728</v>
      </c>
      <c r="AS66" s="58">
        <f t="shared" si="174"/>
        <v>182.66408556956728</v>
      </c>
      <c r="AT66" s="58">
        <f t="shared" si="174"/>
        <v>182.66408556956728</v>
      </c>
      <c r="AU66" s="58">
        <f t="shared" si="174"/>
        <v>146.13126845565384</v>
      </c>
      <c r="AV66" s="58">
        <f t="shared" si="174"/>
        <v>146.13126845565384</v>
      </c>
      <c r="AW66" s="58">
        <f t="shared" si="174"/>
        <v>146.13126845565384</v>
      </c>
      <c r="AX66" s="58">
        <f t="shared" si="174"/>
        <v>116.90501476452307</v>
      </c>
      <c r="AY66" s="58">
        <f t="shared" si="174"/>
        <v>116.90501476452307</v>
      </c>
      <c r="AZ66" s="58">
        <f t="shared" si="174"/>
        <v>116.90501476452307</v>
      </c>
      <c r="BA66" s="58">
        <f t="shared" si="174"/>
        <v>93.524011811618465</v>
      </c>
      <c r="BB66" s="58">
        <f t="shared" si="174"/>
        <v>93.524011811618465</v>
      </c>
      <c r="BC66" s="58">
        <f t="shared" si="174"/>
        <v>93.524011811618465</v>
      </c>
      <c r="BD66" s="58">
        <f t="shared" si="174"/>
        <v>74.819209449294775</v>
      </c>
      <c r="BE66" s="58">
        <f t="shared" si="174"/>
        <v>74.819209449294775</v>
      </c>
      <c r="BF66" s="58">
        <f t="shared" si="174"/>
        <v>74.819209449294775</v>
      </c>
      <c r="BG66" s="58">
        <f t="shared" si="174"/>
        <v>59.85536755943582</v>
      </c>
      <c r="BH66" s="58">
        <f t="shared" si="174"/>
        <v>59.85536755943582</v>
      </c>
      <c r="BI66" s="58">
        <f t="shared" si="174"/>
        <v>59.85536755943582</v>
      </c>
      <c r="BJ66" s="58">
        <f t="shared" si="174"/>
        <v>47.884294047548657</v>
      </c>
      <c r="BK66" s="58">
        <f t="shared" si="174"/>
        <v>47.884294047548657</v>
      </c>
      <c r="BL66" s="58">
        <f t="shared" si="174"/>
        <v>47.884294047548657</v>
      </c>
      <c r="BM66" s="58"/>
      <c r="BN66" s="58"/>
      <c r="BO66" s="58"/>
      <c r="BP66" s="58"/>
      <c r="BQ66" s="58"/>
      <c r="BR66" s="58"/>
      <c r="BS66" s="58"/>
      <c r="BT66" s="58"/>
      <c r="BU66" s="58"/>
      <c r="BV66" s="58"/>
      <c r="BW66" s="58"/>
      <c r="BX66" s="58"/>
      <c r="BY66" s="58"/>
      <c r="BZ66" s="58"/>
      <c r="CA66" s="58"/>
      <c r="CB66" s="58"/>
    </row>
    <row r="67" spans="7:80" ht="15.75" hidden="1" customHeight="1" outlineLevel="1" x14ac:dyDescent="0.25">
      <c r="G67" s="141"/>
      <c r="H67" s="5" t="s">
        <v>8</v>
      </c>
      <c r="AB67" s="57"/>
      <c r="AC67" s="80">
        <f t="shared" si="171"/>
        <v>191.12453149717547</v>
      </c>
      <c r="AD67" s="58">
        <f t="shared" si="172"/>
        <v>191.12453149717547</v>
      </c>
      <c r="AE67" s="58">
        <f t="shared" si="173"/>
        <v>191.12453149717547</v>
      </c>
      <c r="AF67" s="58">
        <f t="shared" ref="AF67:AF68" si="175">AC67</f>
        <v>191.12453149717547</v>
      </c>
      <c r="AG67" s="58">
        <f t="shared" ref="AG67:AG68" si="176">AC67</f>
        <v>191.12453149717547</v>
      </c>
      <c r="AH67" s="58">
        <f t="shared" ref="AH67:AH68" si="177">AC67</f>
        <v>191.12453149717547</v>
      </c>
      <c r="AI67" s="81">
        <f t="shared" ref="AI67:BL67" si="178">AC67*0.8</f>
        <v>152.89962519774039</v>
      </c>
      <c r="AJ67" s="58">
        <f t="shared" si="178"/>
        <v>152.89962519774039</v>
      </c>
      <c r="AK67" s="58">
        <f t="shared" si="178"/>
        <v>152.89962519774039</v>
      </c>
      <c r="AL67" s="58">
        <f t="shared" si="178"/>
        <v>152.89962519774039</v>
      </c>
      <c r="AM67" s="58">
        <f t="shared" si="178"/>
        <v>152.89962519774039</v>
      </c>
      <c r="AN67" s="58">
        <f t="shared" si="178"/>
        <v>152.89962519774039</v>
      </c>
      <c r="AO67" s="81">
        <f t="shared" si="178"/>
        <v>122.31970015819232</v>
      </c>
      <c r="AP67" s="58">
        <f t="shared" si="178"/>
        <v>122.31970015819232</v>
      </c>
      <c r="AQ67" s="58">
        <f t="shared" si="178"/>
        <v>122.31970015819232</v>
      </c>
      <c r="AR67" s="58">
        <f t="shared" si="178"/>
        <v>122.31970015819232</v>
      </c>
      <c r="AS67" s="58">
        <f t="shared" si="178"/>
        <v>122.31970015819232</v>
      </c>
      <c r="AT67" s="58">
        <f t="shared" si="178"/>
        <v>122.31970015819232</v>
      </c>
      <c r="AU67" s="58">
        <f t="shared" si="178"/>
        <v>97.855760126553861</v>
      </c>
      <c r="AV67" s="58">
        <f t="shared" si="178"/>
        <v>97.855760126553861</v>
      </c>
      <c r="AW67" s="58">
        <f t="shared" si="178"/>
        <v>97.855760126553861</v>
      </c>
      <c r="AX67" s="58">
        <f t="shared" si="178"/>
        <v>97.855760126553861</v>
      </c>
      <c r="AY67" s="58">
        <f t="shared" si="178"/>
        <v>97.855760126553861</v>
      </c>
      <c r="AZ67" s="58">
        <f t="shared" si="178"/>
        <v>97.855760126553861</v>
      </c>
      <c r="BA67" s="58">
        <f t="shared" si="178"/>
        <v>78.284608101243094</v>
      </c>
      <c r="BB67" s="58">
        <f t="shared" si="178"/>
        <v>78.284608101243094</v>
      </c>
      <c r="BC67" s="58">
        <f t="shared" si="178"/>
        <v>78.284608101243094</v>
      </c>
      <c r="BD67" s="58">
        <f t="shared" si="178"/>
        <v>78.284608101243094</v>
      </c>
      <c r="BE67" s="58">
        <f t="shared" si="178"/>
        <v>78.284608101243094</v>
      </c>
      <c r="BF67" s="58">
        <f t="shared" si="178"/>
        <v>78.284608101243094</v>
      </c>
      <c r="BG67" s="58">
        <f t="shared" si="178"/>
        <v>62.627686480994477</v>
      </c>
      <c r="BH67" s="58">
        <f t="shared" si="178"/>
        <v>62.627686480994477</v>
      </c>
      <c r="BI67" s="58">
        <f t="shared" si="178"/>
        <v>62.627686480994477</v>
      </c>
      <c r="BJ67" s="58">
        <f t="shared" si="178"/>
        <v>62.627686480994477</v>
      </c>
      <c r="BK67" s="58">
        <f t="shared" si="178"/>
        <v>62.627686480994477</v>
      </c>
      <c r="BL67" s="58">
        <f t="shared" si="178"/>
        <v>62.627686480994477</v>
      </c>
      <c r="BM67" s="58"/>
      <c r="BN67" s="58"/>
      <c r="BO67" s="58"/>
      <c r="BP67" s="58"/>
      <c r="BQ67" s="58"/>
      <c r="BR67" s="58"/>
      <c r="BS67" s="58"/>
      <c r="BT67" s="58"/>
      <c r="BU67" s="58"/>
      <c r="BV67" s="58"/>
      <c r="BW67" s="58"/>
      <c r="BX67" s="58"/>
      <c r="BY67" s="58"/>
      <c r="BZ67" s="58"/>
      <c r="CA67" s="58"/>
      <c r="CB67" s="58"/>
    </row>
    <row r="68" spans="7:80" ht="15.75" hidden="1" customHeight="1" outlineLevel="1" x14ac:dyDescent="0.25">
      <c r="G68" s="141"/>
      <c r="H68" s="5" t="s">
        <v>10</v>
      </c>
      <c r="AB68" s="57"/>
      <c r="AC68" s="80">
        <f t="shared" si="171"/>
        <v>47.781132874293867</v>
      </c>
      <c r="AD68" s="58">
        <f t="shared" si="172"/>
        <v>47.781132874293867</v>
      </c>
      <c r="AE68" s="58">
        <f t="shared" si="173"/>
        <v>47.781132874293867</v>
      </c>
      <c r="AF68" s="58">
        <f t="shared" si="175"/>
        <v>47.781132874293867</v>
      </c>
      <c r="AG68" s="58">
        <f t="shared" si="176"/>
        <v>47.781132874293867</v>
      </c>
      <c r="AH68" s="58">
        <f t="shared" si="177"/>
        <v>47.781132874293867</v>
      </c>
      <c r="AI68" s="58">
        <f>AC68</f>
        <v>47.781132874293867</v>
      </c>
      <c r="AJ68" s="58">
        <f>AC68</f>
        <v>47.781132874293867</v>
      </c>
      <c r="AK68" s="58">
        <f>AC68</f>
        <v>47.781132874293867</v>
      </c>
      <c r="AL68" s="58">
        <f>AC68</f>
        <v>47.781132874293867</v>
      </c>
      <c r="AM68" s="58">
        <f>AC68</f>
        <v>47.781132874293867</v>
      </c>
      <c r="AN68" s="58">
        <f>AC68</f>
        <v>47.781132874293867</v>
      </c>
      <c r="AO68" s="81">
        <f t="shared" ref="AO68:BL68" si="179">AC68*0.8</f>
        <v>38.224906299435098</v>
      </c>
      <c r="AP68" s="58">
        <f t="shared" si="179"/>
        <v>38.224906299435098</v>
      </c>
      <c r="AQ68" s="58">
        <f t="shared" si="179"/>
        <v>38.224906299435098</v>
      </c>
      <c r="AR68" s="58">
        <f t="shared" si="179"/>
        <v>38.224906299435098</v>
      </c>
      <c r="AS68" s="58">
        <f t="shared" si="179"/>
        <v>38.224906299435098</v>
      </c>
      <c r="AT68" s="58">
        <f t="shared" si="179"/>
        <v>38.224906299435098</v>
      </c>
      <c r="AU68" s="58">
        <f t="shared" si="179"/>
        <v>38.224906299435098</v>
      </c>
      <c r="AV68" s="58">
        <f t="shared" si="179"/>
        <v>38.224906299435098</v>
      </c>
      <c r="AW68" s="58">
        <f t="shared" si="179"/>
        <v>38.224906299435098</v>
      </c>
      <c r="AX68" s="58">
        <f t="shared" si="179"/>
        <v>38.224906299435098</v>
      </c>
      <c r="AY68" s="58">
        <f t="shared" si="179"/>
        <v>38.224906299435098</v>
      </c>
      <c r="AZ68" s="58">
        <f t="shared" si="179"/>
        <v>38.224906299435098</v>
      </c>
      <c r="BA68" s="58">
        <f t="shared" si="179"/>
        <v>30.57992503954808</v>
      </c>
      <c r="BB68" s="58">
        <f t="shared" si="179"/>
        <v>30.57992503954808</v>
      </c>
      <c r="BC68" s="58">
        <f t="shared" si="179"/>
        <v>30.57992503954808</v>
      </c>
      <c r="BD68" s="58">
        <f t="shared" si="179"/>
        <v>30.57992503954808</v>
      </c>
      <c r="BE68" s="58">
        <f t="shared" si="179"/>
        <v>30.57992503954808</v>
      </c>
      <c r="BF68" s="58">
        <f t="shared" si="179"/>
        <v>30.57992503954808</v>
      </c>
      <c r="BG68" s="58">
        <f t="shared" si="179"/>
        <v>30.57992503954808</v>
      </c>
      <c r="BH68" s="58">
        <f t="shared" si="179"/>
        <v>30.57992503954808</v>
      </c>
      <c r="BI68" s="58">
        <f t="shared" si="179"/>
        <v>30.57992503954808</v>
      </c>
      <c r="BJ68" s="58">
        <f t="shared" si="179"/>
        <v>30.57992503954808</v>
      </c>
      <c r="BK68" s="58">
        <f t="shared" si="179"/>
        <v>30.57992503954808</v>
      </c>
      <c r="BL68" s="58">
        <f t="shared" si="179"/>
        <v>30.57992503954808</v>
      </c>
      <c r="BM68" s="58"/>
      <c r="BN68" s="58"/>
      <c r="BO68" s="58"/>
      <c r="BP68" s="58"/>
      <c r="BQ68" s="58"/>
      <c r="BR68" s="58"/>
      <c r="BS68" s="58"/>
      <c r="BT68" s="58"/>
      <c r="BU68" s="58"/>
      <c r="BV68" s="58"/>
      <c r="BW68" s="58"/>
      <c r="BX68" s="58"/>
      <c r="BY68" s="58"/>
      <c r="BZ68" s="58"/>
      <c r="CA68" s="58"/>
      <c r="CB68" s="58"/>
    </row>
    <row r="69" spans="7:80" ht="15.75" hidden="1" customHeight="1" outlineLevel="1" x14ac:dyDescent="0.25">
      <c r="G69" s="140">
        <f>G66+1</f>
        <v>21</v>
      </c>
      <c r="H69" s="5" t="s">
        <v>5</v>
      </c>
      <c r="AB69" s="57"/>
      <c r="AC69" s="57"/>
      <c r="AD69" s="80">
        <f t="shared" ref="AD69:AD71" si="180">AC66*1.1</f>
        <v>613.19120522010485</v>
      </c>
      <c r="AE69" s="58">
        <f t="shared" ref="AE69:AE71" si="181">AD69</f>
        <v>613.19120522010485</v>
      </c>
      <c r="AF69" s="58">
        <f t="shared" ref="AF69:AF71" si="182">AD69</f>
        <v>613.19120522010485</v>
      </c>
      <c r="AG69" s="80">
        <f t="shared" ref="AG69:BM69" si="183">AD69*0.8</f>
        <v>490.55296417608389</v>
      </c>
      <c r="AH69" s="58">
        <f t="shared" si="183"/>
        <v>490.55296417608389</v>
      </c>
      <c r="AI69" s="58">
        <f t="shared" si="183"/>
        <v>490.55296417608389</v>
      </c>
      <c r="AJ69" s="81">
        <f t="shared" si="183"/>
        <v>392.44237134086711</v>
      </c>
      <c r="AK69" s="58">
        <f t="shared" si="183"/>
        <v>392.44237134086711</v>
      </c>
      <c r="AL69" s="58">
        <f t="shared" si="183"/>
        <v>392.44237134086711</v>
      </c>
      <c r="AM69" s="81">
        <f t="shared" si="183"/>
        <v>313.95389707269374</v>
      </c>
      <c r="AN69" s="58">
        <f t="shared" si="183"/>
        <v>313.95389707269374</v>
      </c>
      <c r="AO69" s="58">
        <f t="shared" si="183"/>
        <v>313.95389707269374</v>
      </c>
      <c r="AP69" s="81">
        <f t="shared" si="183"/>
        <v>251.16311765815499</v>
      </c>
      <c r="AQ69" s="58">
        <f t="shared" si="183"/>
        <v>251.16311765815499</v>
      </c>
      <c r="AR69" s="58">
        <f t="shared" si="183"/>
        <v>251.16311765815499</v>
      </c>
      <c r="AS69" s="81">
        <f t="shared" si="183"/>
        <v>200.930494126524</v>
      </c>
      <c r="AT69" s="58">
        <f t="shared" si="183"/>
        <v>200.930494126524</v>
      </c>
      <c r="AU69" s="58">
        <f t="shared" si="183"/>
        <v>200.930494126524</v>
      </c>
      <c r="AV69" s="58">
        <f t="shared" si="183"/>
        <v>160.74439530121921</v>
      </c>
      <c r="AW69" s="58">
        <f t="shared" si="183"/>
        <v>160.74439530121921</v>
      </c>
      <c r="AX69" s="58">
        <f t="shared" si="183"/>
        <v>160.74439530121921</v>
      </c>
      <c r="AY69" s="58">
        <f t="shared" si="183"/>
        <v>128.59551624097537</v>
      </c>
      <c r="AZ69" s="58">
        <f t="shared" si="183"/>
        <v>128.59551624097537</v>
      </c>
      <c r="BA69" s="58">
        <f t="shared" si="183"/>
        <v>128.59551624097537</v>
      </c>
      <c r="BB69" s="58">
        <f t="shared" si="183"/>
        <v>102.8764129927803</v>
      </c>
      <c r="BC69" s="58">
        <f t="shared" si="183"/>
        <v>102.8764129927803</v>
      </c>
      <c r="BD69" s="58">
        <f t="shared" si="183"/>
        <v>102.8764129927803</v>
      </c>
      <c r="BE69" s="58">
        <f t="shared" si="183"/>
        <v>82.301130394224245</v>
      </c>
      <c r="BF69" s="58">
        <f t="shared" si="183"/>
        <v>82.301130394224245</v>
      </c>
      <c r="BG69" s="58">
        <f t="shared" si="183"/>
        <v>82.301130394224245</v>
      </c>
      <c r="BH69" s="58">
        <f t="shared" si="183"/>
        <v>65.840904315379404</v>
      </c>
      <c r="BI69" s="58">
        <f t="shared" si="183"/>
        <v>65.840904315379404</v>
      </c>
      <c r="BJ69" s="58">
        <f t="shared" si="183"/>
        <v>65.840904315379404</v>
      </c>
      <c r="BK69" s="58">
        <f t="shared" si="183"/>
        <v>52.672723452303529</v>
      </c>
      <c r="BL69" s="58">
        <f t="shared" si="183"/>
        <v>52.672723452303529</v>
      </c>
      <c r="BM69" s="58">
        <f t="shared" si="183"/>
        <v>52.672723452303529</v>
      </c>
      <c r="BN69" s="58"/>
      <c r="BO69" s="58"/>
      <c r="BP69" s="58"/>
      <c r="BQ69" s="58"/>
      <c r="BR69" s="58"/>
      <c r="BS69" s="58"/>
      <c r="BT69" s="58"/>
      <c r="BU69" s="58"/>
      <c r="BV69" s="58"/>
      <c r="BW69" s="58"/>
      <c r="BX69" s="58"/>
      <c r="BY69" s="58"/>
      <c r="BZ69" s="58"/>
      <c r="CA69" s="58"/>
      <c r="CB69" s="58"/>
    </row>
    <row r="70" spans="7:80" ht="15.75" hidden="1" customHeight="1" outlineLevel="1" x14ac:dyDescent="0.25">
      <c r="G70" s="141"/>
      <c r="H70" s="5" t="s">
        <v>8</v>
      </c>
      <c r="AB70" s="57"/>
      <c r="AC70" s="57"/>
      <c r="AD70" s="80">
        <f t="shared" si="180"/>
        <v>210.23698464689303</v>
      </c>
      <c r="AE70" s="58">
        <f t="shared" si="181"/>
        <v>210.23698464689303</v>
      </c>
      <c r="AF70" s="58">
        <f t="shared" si="182"/>
        <v>210.23698464689303</v>
      </c>
      <c r="AG70" s="58">
        <f t="shared" ref="AG70:AG71" si="184">AD70</f>
        <v>210.23698464689303</v>
      </c>
      <c r="AH70" s="58">
        <f t="shared" ref="AH70:AH71" si="185">AD70</f>
        <v>210.23698464689303</v>
      </c>
      <c r="AI70" s="58">
        <f t="shared" ref="AI70:AI71" si="186">AD70</f>
        <v>210.23698464689303</v>
      </c>
      <c r="AJ70" s="81">
        <f t="shared" ref="AJ70:BM70" si="187">AD70*0.8</f>
        <v>168.18958771751443</v>
      </c>
      <c r="AK70" s="58">
        <f t="shared" si="187"/>
        <v>168.18958771751443</v>
      </c>
      <c r="AL70" s="58">
        <f t="shared" si="187"/>
        <v>168.18958771751443</v>
      </c>
      <c r="AM70" s="58">
        <f t="shared" si="187"/>
        <v>168.18958771751443</v>
      </c>
      <c r="AN70" s="58">
        <f t="shared" si="187"/>
        <v>168.18958771751443</v>
      </c>
      <c r="AO70" s="58">
        <f t="shared" si="187"/>
        <v>168.18958771751443</v>
      </c>
      <c r="AP70" s="81">
        <f t="shared" si="187"/>
        <v>134.55167017401155</v>
      </c>
      <c r="AQ70" s="58">
        <f t="shared" si="187"/>
        <v>134.55167017401155</v>
      </c>
      <c r="AR70" s="58">
        <f t="shared" si="187"/>
        <v>134.55167017401155</v>
      </c>
      <c r="AS70" s="58">
        <f t="shared" si="187"/>
        <v>134.55167017401155</v>
      </c>
      <c r="AT70" s="58">
        <f t="shared" si="187"/>
        <v>134.55167017401155</v>
      </c>
      <c r="AU70" s="58">
        <f t="shared" si="187"/>
        <v>134.55167017401155</v>
      </c>
      <c r="AV70" s="58">
        <f t="shared" si="187"/>
        <v>107.64133613920924</v>
      </c>
      <c r="AW70" s="58">
        <f t="shared" si="187"/>
        <v>107.64133613920924</v>
      </c>
      <c r="AX70" s="58">
        <f t="shared" si="187"/>
        <v>107.64133613920924</v>
      </c>
      <c r="AY70" s="58">
        <f t="shared" si="187"/>
        <v>107.64133613920924</v>
      </c>
      <c r="AZ70" s="58">
        <f t="shared" si="187"/>
        <v>107.64133613920924</v>
      </c>
      <c r="BA70" s="58">
        <f t="shared" si="187"/>
        <v>107.64133613920924</v>
      </c>
      <c r="BB70" s="58">
        <f t="shared" si="187"/>
        <v>86.113068911367407</v>
      </c>
      <c r="BC70" s="58">
        <f t="shared" si="187"/>
        <v>86.113068911367407</v>
      </c>
      <c r="BD70" s="58">
        <f t="shared" si="187"/>
        <v>86.113068911367407</v>
      </c>
      <c r="BE70" s="58">
        <f t="shared" si="187"/>
        <v>86.113068911367407</v>
      </c>
      <c r="BF70" s="58">
        <f t="shared" si="187"/>
        <v>86.113068911367407</v>
      </c>
      <c r="BG70" s="58">
        <f t="shared" si="187"/>
        <v>86.113068911367407</v>
      </c>
      <c r="BH70" s="58">
        <f t="shared" si="187"/>
        <v>68.890455129093922</v>
      </c>
      <c r="BI70" s="58">
        <f t="shared" si="187"/>
        <v>68.890455129093922</v>
      </c>
      <c r="BJ70" s="58">
        <f t="shared" si="187"/>
        <v>68.890455129093922</v>
      </c>
      <c r="BK70" s="58">
        <f t="shared" si="187"/>
        <v>68.890455129093922</v>
      </c>
      <c r="BL70" s="58">
        <f t="shared" si="187"/>
        <v>68.890455129093922</v>
      </c>
      <c r="BM70" s="58">
        <f t="shared" si="187"/>
        <v>68.890455129093922</v>
      </c>
      <c r="BN70" s="58"/>
      <c r="BO70" s="58"/>
      <c r="BP70" s="58"/>
      <c r="BQ70" s="58"/>
      <c r="BR70" s="58"/>
      <c r="BS70" s="58"/>
      <c r="BT70" s="58"/>
      <c r="BU70" s="58"/>
      <c r="BV70" s="58"/>
      <c r="BW70" s="58"/>
      <c r="BX70" s="58"/>
      <c r="BY70" s="58"/>
      <c r="BZ70" s="58"/>
      <c r="CA70" s="58"/>
      <c r="CB70" s="58"/>
    </row>
    <row r="71" spans="7:80" ht="15.75" hidden="1" customHeight="1" outlineLevel="1" x14ac:dyDescent="0.25">
      <c r="G71" s="141"/>
      <c r="H71" s="5" t="s">
        <v>10</v>
      </c>
      <c r="AB71" s="57"/>
      <c r="AC71" s="57"/>
      <c r="AD71" s="80">
        <f t="shared" si="180"/>
        <v>52.559246161723259</v>
      </c>
      <c r="AE71" s="58">
        <f t="shared" si="181"/>
        <v>52.559246161723259</v>
      </c>
      <c r="AF71" s="58">
        <f t="shared" si="182"/>
        <v>52.559246161723259</v>
      </c>
      <c r="AG71" s="58">
        <f t="shared" si="184"/>
        <v>52.559246161723259</v>
      </c>
      <c r="AH71" s="58">
        <f t="shared" si="185"/>
        <v>52.559246161723259</v>
      </c>
      <c r="AI71" s="58">
        <f t="shared" si="186"/>
        <v>52.559246161723259</v>
      </c>
      <c r="AJ71" s="58">
        <f>AD71</f>
        <v>52.559246161723259</v>
      </c>
      <c r="AK71" s="58">
        <f>AD71</f>
        <v>52.559246161723259</v>
      </c>
      <c r="AL71" s="58">
        <f>AD71</f>
        <v>52.559246161723259</v>
      </c>
      <c r="AM71" s="58">
        <f>AD71</f>
        <v>52.559246161723259</v>
      </c>
      <c r="AN71" s="58">
        <f>AD71</f>
        <v>52.559246161723259</v>
      </c>
      <c r="AO71" s="58">
        <f>AD71</f>
        <v>52.559246161723259</v>
      </c>
      <c r="AP71" s="81">
        <f t="shared" ref="AP71:BM71" si="188">AD71*0.8</f>
        <v>42.047396929378607</v>
      </c>
      <c r="AQ71" s="58">
        <f t="shared" si="188"/>
        <v>42.047396929378607</v>
      </c>
      <c r="AR71" s="58">
        <f t="shared" si="188"/>
        <v>42.047396929378607</v>
      </c>
      <c r="AS71" s="58">
        <f t="shared" si="188"/>
        <v>42.047396929378607</v>
      </c>
      <c r="AT71" s="58">
        <f t="shared" si="188"/>
        <v>42.047396929378607</v>
      </c>
      <c r="AU71" s="58">
        <f t="shared" si="188"/>
        <v>42.047396929378607</v>
      </c>
      <c r="AV71" s="58">
        <f t="shared" si="188"/>
        <v>42.047396929378607</v>
      </c>
      <c r="AW71" s="58">
        <f t="shared" si="188"/>
        <v>42.047396929378607</v>
      </c>
      <c r="AX71" s="58">
        <f t="shared" si="188"/>
        <v>42.047396929378607</v>
      </c>
      <c r="AY71" s="58">
        <f t="shared" si="188"/>
        <v>42.047396929378607</v>
      </c>
      <c r="AZ71" s="58">
        <f t="shared" si="188"/>
        <v>42.047396929378607</v>
      </c>
      <c r="BA71" s="58">
        <f t="shared" si="188"/>
        <v>42.047396929378607</v>
      </c>
      <c r="BB71" s="58">
        <f t="shared" si="188"/>
        <v>33.637917543502887</v>
      </c>
      <c r="BC71" s="58">
        <f t="shared" si="188"/>
        <v>33.637917543502887</v>
      </c>
      <c r="BD71" s="58">
        <f t="shared" si="188"/>
        <v>33.637917543502887</v>
      </c>
      <c r="BE71" s="58">
        <f t="shared" si="188"/>
        <v>33.637917543502887</v>
      </c>
      <c r="BF71" s="58">
        <f t="shared" si="188"/>
        <v>33.637917543502887</v>
      </c>
      <c r="BG71" s="58">
        <f t="shared" si="188"/>
        <v>33.637917543502887</v>
      </c>
      <c r="BH71" s="58">
        <f t="shared" si="188"/>
        <v>33.637917543502887</v>
      </c>
      <c r="BI71" s="58">
        <f t="shared" si="188"/>
        <v>33.637917543502887</v>
      </c>
      <c r="BJ71" s="58">
        <f t="shared" si="188"/>
        <v>33.637917543502887</v>
      </c>
      <c r="BK71" s="58">
        <f t="shared" si="188"/>
        <v>33.637917543502887</v>
      </c>
      <c r="BL71" s="58">
        <f t="shared" si="188"/>
        <v>33.637917543502887</v>
      </c>
      <c r="BM71" s="58">
        <f t="shared" si="188"/>
        <v>33.637917543502887</v>
      </c>
      <c r="BN71" s="58"/>
      <c r="BO71" s="58"/>
      <c r="BP71" s="58"/>
      <c r="BQ71" s="58"/>
      <c r="BR71" s="58"/>
      <c r="BS71" s="58"/>
      <c r="BT71" s="58"/>
      <c r="BU71" s="58"/>
      <c r="BV71" s="58"/>
      <c r="BW71" s="58"/>
      <c r="BX71" s="58"/>
      <c r="BY71" s="58"/>
      <c r="BZ71" s="58"/>
      <c r="CA71" s="58"/>
      <c r="CB71" s="58"/>
    </row>
    <row r="72" spans="7:80" ht="15.75" hidden="1" customHeight="1" outlineLevel="1" x14ac:dyDescent="0.25">
      <c r="G72" s="140">
        <f>G69+1</f>
        <v>22</v>
      </c>
      <c r="H72" s="5" t="s">
        <v>5</v>
      </c>
      <c r="AB72" s="57"/>
      <c r="AC72" s="57"/>
      <c r="AD72" s="57"/>
      <c r="AE72" s="80">
        <f t="shared" ref="AE72:AE74" si="189">AD69*1.1</f>
        <v>674.51032574211536</v>
      </c>
      <c r="AF72" s="58">
        <f t="shared" ref="AF72:AF74" si="190">AE72</f>
        <v>674.51032574211536</v>
      </c>
      <c r="AG72" s="58">
        <f t="shared" ref="AG72:AG74" si="191">AE72</f>
        <v>674.51032574211536</v>
      </c>
      <c r="AH72" s="81">
        <f t="shared" ref="AH72:BN72" si="192">AE72*0.8</f>
        <v>539.60826059369231</v>
      </c>
      <c r="AI72" s="58">
        <f t="shared" si="192"/>
        <v>539.60826059369231</v>
      </c>
      <c r="AJ72" s="58">
        <f t="shared" si="192"/>
        <v>539.60826059369231</v>
      </c>
      <c r="AK72" s="81">
        <f t="shared" si="192"/>
        <v>431.68660847495386</v>
      </c>
      <c r="AL72" s="58">
        <f t="shared" si="192"/>
        <v>431.68660847495386</v>
      </c>
      <c r="AM72" s="58">
        <f t="shared" si="192"/>
        <v>431.68660847495386</v>
      </c>
      <c r="AN72" s="81">
        <f t="shared" si="192"/>
        <v>345.34928677996311</v>
      </c>
      <c r="AO72" s="58">
        <f t="shared" si="192"/>
        <v>345.34928677996311</v>
      </c>
      <c r="AP72" s="58">
        <f t="shared" si="192"/>
        <v>345.34928677996311</v>
      </c>
      <c r="AQ72" s="81">
        <f t="shared" si="192"/>
        <v>276.2794294239705</v>
      </c>
      <c r="AR72" s="58">
        <f t="shared" si="192"/>
        <v>276.2794294239705</v>
      </c>
      <c r="AS72" s="58">
        <f t="shared" si="192"/>
        <v>276.2794294239705</v>
      </c>
      <c r="AT72" s="58">
        <f t="shared" si="192"/>
        <v>221.02354353917642</v>
      </c>
      <c r="AU72" s="58">
        <f t="shared" si="192"/>
        <v>221.02354353917642</v>
      </c>
      <c r="AV72" s="58">
        <f t="shared" si="192"/>
        <v>221.02354353917642</v>
      </c>
      <c r="AW72" s="58">
        <f t="shared" si="192"/>
        <v>176.81883483134115</v>
      </c>
      <c r="AX72" s="58">
        <f t="shared" si="192"/>
        <v>176.81883483134115</v>
      </c>
      <c r="AY72" s="58">
        <f t="shared" si="192"/>
        <v>176.81883483134115</v>
      </c>
      <c r="AZ72" s="58">
        <f t="shared" si="192"/>
        <v>141.45506786507292</v>
      </c>
      <c r="BA72" s="58">
        <f t="shared" si="192"/>
        <v>141.45506786507292</v>
      </c>
      <c r="BB72" s="58">
        <f t="shared" si="192"/>
        <v>141.45506786507292</v>
      </c>
      <c r="BC72" s="58">
        <f t="shared" si="192"/>
        <v>113.16405429205834</v>
      </c>
      <c r="BD72" s="58">
        <f t="shared" si="192"/>
        <v>113.16405429205834</v>
      </c>
      <c r="BE72" s="58">
        <f t="shared" si="192"/>
        <v>113.16405429205834</v>
      </c>
      <c r="BF72" s="58">
        <f t="shared" si="192"/>
        <v>90.531243433646679</v>
      </c>
      <c r="BG72" s="58">
        <f t="shared" si="192"/>
        <v>90.531243433646679</v>
      </c>
      <c r="BH72" s="58">
        <f t="shared" si="192"/>
        <v>90.531243433646679</v>
      </c>
      <c r="BI72" s="58">
        <f t="shared" si="192"/>
        <v>72.424994746917349</v>
      </c>
      <c r="BJ72" s="58">
        <f t="shared" si="192"/>
        <v>72.424994746917349</v>
      </c>
      <c r="BK72" s="58">
        <f t="shared" si="192"/>
        <v>72.424994746917349</v>
      </c>
      <c r="BL72" s="58">
        <f t="shared" si="192"/>
        <v>57.939995797533882</v>
      </c>
      <c r="BM72" s="58">
        <f t="shared" si="192"/>
        <v>57.939995797533882</v>
      </c>
      <c r="BN72" s="58">
        <f t="shared" si="192"/>
        <v>57.939995797533882</v>
      </c>
      <c r="BO72" s="58"/>
      <c r="BP72" s="58"/>
      <c r="BQ72" s="58"/>
      <c r="BR72" s="58"/>
      <c r="BS72" s="58"/>
      <c r="BT72" s="58"/>
      <c r="BU72" s="58"/>
      <c r="BV72" s="58"/>
      <c r="BW72" s="58"/>
      <c r="BX72" s="58"/>
      <c r="BY72" s="58"/>
      <c r="BZ72" s="58"/>
      <c r="CA72" s="58"/>
      <c r="CB72" s="58"/>
    </row>
    <row r="73" spans="7:80" ht="15.75" hidden="1" customHeight="1" outlineLevel="1" x14ac:dyDescent="0.25">
      <c r="G73" s="141"/>
      <c r="H73" s="5" t="s">
        <v>8</v>
      </c>
      <c r="AB73" s="57"/>
      <c r="AC73" s="57"/>
      <c r="AD73" s="57"/>
      <c r="AE73" s="80">
        <f t="shared" si="189"/>
        <v>231.26068311158235</v>
      </c>
      <c r="AF73" s="58">
        <f t="shared" si="190"/>
        <v>231.26068311158235</v>
      </c>
      <c r="AG73" s="58">
        <f t="shared" si="191"/>
        <v>231.26068311158235</v>
      </c>
      <c r="AH73" s="58">
        <f t="shared" ref="AH73:AH74" si="193">AE73</f>
        <v>231.26068311158235</v>
      </c>
      <c r="AI73" s="58">
        <f t="shared" ref="AI73:AI74" si="194">AE73</f>
        <v>231.26068311158235</v>
      </c>
      <c r="AJ73" s="58">
        <f t="shared" ref="AJ73:AJ74" si="195">AE73</f>
        <v>231.26068311158235</v>
      </c>
      <c r="AK73" s="81">
        <f t="shared" ref="AK73:BN73" si="196">AE73*0.8</f>
        <v>185.00854648926588</v>
      </c>
      <c r="AL73" s="58">
        <f t="shared" si="196"/>
        <v>185.00854648926588</v>
      </c>
      <c r="AM73" s="58">
        <f t="shared" si="196"/>
        <v>185.00854648926588</v>
      </c>
      <c r="AN73" s="58">
        <f t="shared" si="196"/>
        <v>185.00854648926588</v>
      </c>
      <c r="AO73" s="58">
        <f t="shared" si="196"/>
        <v>185.00854648926588</v>
      </c>
      <c r="AP73" s="58">
        <f t="shared" si="196"/>
        <v>185.00854648926588</v>
      </c>
      <c r="AQ73" s="81">
        <f t="shared" si="196"/>
        <v>148.0068371914127</v>
      </c>
      <c r="AR73" s="58">
        <f t="shared" si="196"/>
        <v>148.0068371914127</v>
      </c>
      <c r="AS73" s="58">
        <f t="shared" si="196"/>
        <v>148.0068371914127</v>
      </c>
      <c r="AT73" s="58">
        <f t="shared" si="196"/>
        <v>148.0068371914127</v>
      </c>
      <c r="AU73" s="58">
        <f t="shared" si="196"/>
        <v>148.0068371914127</v>
      </c>
      <c r="AV73" s="58">
        <f t="shared" si="196"/>
        <v>148.0068371914127</v>
      </c>
      <c r="AW73" s="58">
        <f t="shared" si="196"/>
        <v>118.40546975313016</v>
      </c>
      <c r="AX73" s="58">
        <f t="shared" si="196"/>
        <v>118.40546975313016</v>
      </c>
      <c r="AY73" s="58">
        <f t="shared" si="196"/>
        <v>118.40546975313016</v>
      </c>
      <c r="AZ73" s="58">
        <f t="shared" si="196"/>
        <v>118.40546975313016</v>
      </c>
      <c r="BA73" s="58">
        <f t="shared" si="196"/>
        <v>118.40546975313016</v>
      </c>
      <c r="BB73" s="58">
        <f t="shared" si="196"/>
        <v>118.40546975313016</v>
      </c>
      <c r="BC73" s="58">
        <f t="shared" si="196"/>
        <v>94.724375802504142</v>
      </c>
      <c r="BD73" s="58">
        <f t="shared" si="196"/>
        <v>94.724375802504142</v>
      </c>
      <c r="BE73" s="58">
        <f t="shared" si="196"/>
        <v>94.724375802504142</v>
      </c>
      <c r="BF73" s="58">
        <f t="shared" si="196"/>
        <v>94.724375802504142</v>
      </c>
      <c r="BG73" s="58">
        <f t="shared" si="196"/>
        <v>94.724375802504142</v>
      </c>
      <c r="BH73" s="58">
        <f t="shared" si="196"/>
        <v>94.724375802504142</v>
      </c>
      <c r="BI73" s="58">
        <f t="shared" si="196"/>
        <v>75.779500642003313</v>
      </c>
      <c r="BJ73" s="58">
        <f t="shared" si="196"/>
        <v>75.779500642003313</v>
      </c>
      <c r="BK73" s="58">
        <f t="shared" si="196"/>
        <v>75.779500642003313</v>
      </c>
      <c r="BL73" s="58">
        <f t="shared" si="196"/>
        <v>75.779500642003313</v>
      </c>
      <c r="BM73" s="58">
        <f t="shared" si="196"/>
        <v>75.779500642003313</v>
      </c>
      <c r="BN73" s="58">
        <f t="shared" si="196"/>
        <v>75.779500642003313</v>
      </c>
      <c r="BO73" s="58"/>
      <c r="BP73" s="58"/>
      <c r="BQ73" s="58"/>
      <c r="BR73" s="58"/>
      <c r="BS73" s="58"/>
      <c r="BT73" s="58"/>
      <c r="BU73" s="58"/>
      <c r="BV73" s="58"/>
      <c r="BW73" s="58"/>
      <c r="BX73" s="58"/>
      <c r="BY73" s="58"/>
      <c r="BZ73" s="58"/>
      <c r="CA73" s="58"/>
      <c r="CB73" s="58"/>
    </row>
    <row r="74" spans="7:80" ht="15.75" hidden="1" customHeight="1" outlineLevel="1" x14ac:dyDescent="0.25">
      <c r="G74" s="141"/>
      <c r="H74" s="5" t="s">
        <v>10</v>
      </c>
      <c r="AB74" s="57"/>
      <c r="AC74" s="57"/>
      <c r="AD74" s="57"/>
      <c r="AE74" s="80">
        <f t="shared" si="189"/>
        <v>57.815170777895588</v>
      </c>
      <c r="AF74" s="58">
        <f t="shared" si="190"/>
        <v>57.815170777895588</v>
      </c>
      <c r="AG74" s="58">
        <f t="shared" si="191"/>
        <v>57.815170777895588</v>
      </c>
      <c r="AH74" s="58">
        <f t="shared" si="193"/>
        <v>57.815170777895588</v>
      </c>
      <c r="AI74" s="58">
        <f t="shared" si="194"/>
        <v>57.815170777895588</v>
      </c>
      <c r="AJ74" s="58">
        <f t="shared" si="195"/>
        <v>57.815170777895588</v>
      </c>
      <c r="AK74" s="58">
        <f>AE74</f>
        <v>57.815170777895588</v>
      </c>
      <c r="AL74" s="58">
        <f>AE74</f>
        <v>57.815170777895588</v>
      </c>
      <c r="AM74" s="58">
        <f>AE74</f>
        <v>57.815170777895588</v>
      </c>
      <c r="AN74" s="58">
        <f>AE74</f>
        <v>57.815170777895588</v>
      </c>
      <c r="AO74" s="58">
        <f>AE74</f>
        <v>57.815170777895588</v>
      </c>
      <c r="AP74" s="58">
        <f>AE74</f>
        <v>57.815170777895588</v>
      </c>
      <c r="AQ74" s="81">
        <f t="shared" ref="AQ74:BN74" si="197">AE74*0.8</f>
        <v>46.25213662231647</v>
      </c>
      <c r="AR74" s="58">
        <f t="shared" si="197"/>
        <v>46.25213662231647</v>
      </c>
      <c r="AS74" s="58">
        <f t="shared" si="197"/>
        <v>46.25213662231647</v>
      </c>
      <c r="AT74" s="58">
        <f t="shared" si="197"/>
        <v>46.25213662231647</v>
      </c>
      <c r="AU74" s="58">
        <f t="shared" si="197"/>
        <v>46.25213662231647</v>
      </c>
      <c r="AV74" s="58">
        <f t="shared" si="197"/>
        <v>46.25213662231647</v>
      </c>
      <c r="AW74" s="58">
        <f t="shared" si="197"/>
        <v>46.25213662231647</v>
      </c>
      <c r="AX74" s="58">
        <f t="shared" si="197"/>
        <v>46.25213662231647</v>
      </c>
      <c r="AY74" s="58">
        <f t="shared" si="197"/>
        <v>46.25213662231647</v>
      </c>
      <c r="AZ74" s="58">
        <f t="shared" si="197"/>
        <v>46.25213662231647</v>
      </c>
      <c r="BA74" s="58">
        <f t="shared" si="197"/>
        <v>46.25213662231647</v>
      </c>
      <c r="BB74" s="58">
        <f t="shared" si="197"/>
        <v>46.25213662231647</v>
      </c>
      <c r="BC74" s="58">
        <f t="shared" si="197"/>
        <v>37.001709297853175</v>
      </c>
      <c r="BD74" s="58">
        <f t="shared" si="197"/>
        <v>37.001709297853175</v>
      </c>
      <c r="BE74" s="58">
        <f t="shared" si="197"/>
        <v>37.001709297853175</v>
      </c>
      <c r="BF74" s="58">
        <f t="shared" si="197"/>
        <v>37.001709297853175</v>
      </c>
      <c r="BG74" s="58">
        <f t="shared" si="197"/>
        <v>37.001709297853175</v>
      </c>
      <c r="BH74" s="58">
        <f t="shared" si="197"/>
        <v>37.001709297853175</v>
      </c>
      <c r="BI74" s="58">
        <f t="shared" si="197"/>
        <v>37.001709297853175</v>
      </c>
      <c r="BJ74" s="58">
        <f t="shared" si="197"/>
        <v>37.001709297853175</v>
      </c>
      <c r="BK74" s="58">
        <f t="shared" si="197"/>
        <v>37.001709297853175</v>
      </c>
      <c r="BL74" s="58">
        <f t="shared" si="197"/>
        <v>37.001709297853175</v>
      </c>
      <c r="BM74" s="58">
        <f t="shared" si="197"/>
        <v>37.001709297853175</v>
      </c>
      <c r="BN74" s="58">
        <f t="shared" si="197"/>
        <v>37.001709297853175</v>
      </c>
      <c r="BO74" s="58"/>
      <c r="BP74" s="58"/>
      <c r="BQ74" s="58"/>
      <c r="BR74" s="58"/>
      <c r="BS74" s="58"/>
      <c r="BT74" s="58"/>
      <c r="BU74" s="58"/>
      <c r="BV74" s="58"/>
      <c r="BW74" s="58"/>
      <c r="BX74" s="58"/>
      <c r="BY74" s="58"/>
      <c r="BZ74" s="58"/>
      <c r="CA74" s="58"/>
      <c r="CB74" s="58"/>
    </row>
    <row r="75" spans="7:80" ht="15.75" hidden="1" customHeight="1" outlineLevel="1" x14ac:dyDescent="0.25">
      <c r="G75" s="140">
        <f>G72+1</f>
        <v>23</v>
      </c>
      <c r="H75" s="5" t="s">
        <v>5</v>
      </c>
      <c r="AB75" s="57"/>
      <c r="AC75" s="57"/>
      <c r="AD75" s="57"/>
      <c r="AE75" s="57"/>
      <c r="AF75" s="80">
        <f t="shared" ref="AF75:AF77" si="198">AE72*1.1</f>
        <v>741.96135831632694</v>
      </c>
      <c r="AG75" s="58">
        <f t="shared" ref="AG75:AG77" si="199">AF75</f>
        <v>741.96135831632694</v>
      </c>
      <c r="AH75" s="58">
        <f t="shared" ref="AH75:AH77" si="200">AF75</f>
        <v>741.96135831632694</v>
      </c>
      <c r="AI75" s="81">
        <f t="shared" ref="AI75:BO75" si="201">AF75*0.8</f>
        <v>593.56908665306162</v>
      </c>
      <c r="AJ75" s="58">
        <f t="shared" si="201"/>
        <v>593.56908665306162</v>
      </c>
      <c r="AK75" s="58">
        <f t="shared" si="201"/>
        <v>593.56908665306162</v>
      </c>
      <c r="AL75" s="81">
        <f t="shared" si="201"/>
        <v>474.85526932244932</v>
      </c>
      <c r="AM75" s="58">
        <f t="shared" si="201"/>
        <v>474.85526932244932</v>
      </c>
      <c r="AN75" s="58">
        <f t="shared" si="201"/>
        <v>474.85526932244932</v>
      </c>
      <c r="AO75" s="81">
        <f t="shared" si="201"/>
        <v>379.8842154579595</v>
      </c>
      <c r="AP75" s="58">
        <f t="shared" si="201"/>
        <v>379.8842154579595</v>
      </c>
      <c r="AQ75" s="58">
        <f t="shared" si="201"/>
        <v>379.8842154579595</v>
      </c>
      <c r="AR75" s="81">
        <f t="shared" si="201"/>
        <v>303.90737236636761</v>
      </c>
      <c r="AS75" s="58">
        <f t="shared" si="201"/>
        <v>303.90737236636761</v>
      </c>
      <c r="AT75" s="58">
        <f t="shared" si="201"/>
        <v>303.90737236636761</v>
      </c>
      <c r="AU75" s="58">
        <f t="shared" si="201"/>
        <v>243.12589789309411</v>
      </c>
      <c r="AV75" s="58">
        <f t="shared" si="201"/>
        <v>243.12589789309411</v>
      </c>
      <c r="AW75" s="58">
        <f t="shared" si="201"/>
        <v>243.12589789309411</v>
      </c>
      <c r="AX75" s="58">
        <f t="shared" si="201"/>
        <v>194.50071831447531</v>
      </c>
      <c r="AY75" s="58">
        <f t="shared" si="201"/>
        <v>194.50071831447531</v>
      </c>
      <c r="AZ75" s="58">
        <f t="shared" si="201"/>
        <v>194.50071831447531</v>
      </c>
      <c r="BA75" s="58">
        <f t="shared" si="201"/>
        <v>155.60057465158025</v>
      </c>
      <c r="BB75" s="58">
        <f t="shared" si="201"/>
        <v>155.60057465158025</v>
      </c>
      <c r="BC75" s="58">
        <f t="shared" si="201"/>
        <v>155.60057465158025</v>
      </c>
      <c r="BD75" s="58">
        <f t="shared" si="201"/>
        <v>124.4804597212642</v>
      </c>
      <c r="BE75" s="58">
        <f t="shared" si="201"/>
        <v>124.4804597212642</v>
      </c>
      <c r="BF75" s="58">
        <f t="shared" si="201"/>
        <v>124.4804597212642</v>
      </c>
      <c r="BG75" s="58">
        <f t="shared" si="201"/>
        <v>99.584367777011366</v>
      </c>
      <c r="BH75" s="58">
        <f t="shared" si="201"/>
        <v>99.584367777011366</v>
      </c>
      <c r="BI75" s="58">
        <f t="shared" si="201"/>
        <v>99.584367777011366</v>
      </c>
      <c r="BJ75" s="58">
        <f t="shared" si="201"/>
        <v>79.667494221609104</v>
      </c>
      <c r="BK75" s="58">
        <f t="shared" si="201"/>
        <v>79.667494221609104</v>
      </c>
      <c r="BL75" s="58">
        <f t="shared" si="201"/>
        <v>79.667494221609104</v>
      </c>
      <c r="BM75" s="58">
        <f t="shared" si="201"/>
        <v>63.733995377287286</v>
      </c>
      <c r="BN75" s="58">
        <f t="shared" si="201"/>
        <v>63.733995377287286</v>
      </c>
      <c r="BO75" s="58">
        <f t="shared" si="201"/>
        <v>63.733995377287286</v>
      </c>
      <c r="BP75" s="58"/>
      <c r="BQ75" s="58"/>
      <c r="BR75" s="58"/>
      <c r="BS75" s="58"/>
      <c r="BT75" s="58"/>
      <c r="BU75" s="58"/>
      <c r="BV75" s="58"/>
      <c r="BW75" s="58"/>
      <c r="BX75" s="58"/>
      <c r="BY75" s="58"/>
      <c r="BZ75" s="58"/>
      <c r="CA75" s="58"/>
      <c r="CB75" s="58"/>
    </row>
    <row r="76" spans="7:80" ht="15.75" hidden="1" customHeight="1" outlineLevel="1" x14ac:dyDescent="0.25">
      <c r="G76" s="141"/>
      <c r="H76" s="5" t="s">
        <v>8</v>
      </c>
      <c r="AB76" s="57"/>
      <c r="AC76" s="57"/>
      <c r="AD76" s="57"/>
      <c r="AE76" s="57"/>
      <c r="AF76" s="80">
        <f t="shared" si="198"/>
        <v>254.38675142274062</v>
      </c>
      <c r="AG76" s="58">
        <f t="shared" si="199"/>
        <v>254.38675142274062</v>
      </c>
      <c r="AH76" s="58">
        <f t="shared" si="200"/>
        <v>254.38675142274062</v>
      </c>
      <c r="AI76" s="58">
        <f t="shared" ref="AI76:AI77" si="202">AF76</f>
        <v>254.38675142274062</v>
      </c>
      <c r="AJ76" s="58">
        <f t="shared" ref="AJ76:AJ77" si="203">AF76</f>
        <v>254.38675142274062</v>
      </c>
      <c r="AK76" s="58">
        <f t="shared" ref="AK76:AK77" si="204">AF76</f>
        <v>254.38675142274062</v>
      </c>
      <c r="AL76" s="81">
        <f t="shared" ref="AL76:BO76" si="205">AF76*0.8</f>
        <v>203.50940113819252</v>
      </c>
      <c r="AM76" s="58">
        <f t="shared" si="205"/>
        <v>203.50940113819252</v>
      </c>
      <c r="AN76" s="58">
        <f t="shared" si="205"/>
        <v>203.50940113819252</v>
      </c>
      <c r="AO76" s="58">
        <f t="shared" si="205"/>
        <v>203.50940113819252</v>
      </c>
      <c r="AP76" s="58">
        <f t="shared" si="205"/>
        <v>203.50940113819252</v>
      </c>
      <c r="AQ76" s="58">
        <f t="shared" si="205"/>
        <v>203.50940113819252</v>
      </c>
      <c r="AR76" s="81">
        <f t="shared" si="205"/>
        <v>162.80752091055402</v>
      </c>
      <c r="AS76" s="58">
        <f t="shared" si="205"/>
        <v>162.80752091055402</v>
      </c>
      <c r="AT76" s="58">
        <f t="shared" si="205"/>
        <v>162.80752091055402</v>
      </c>
      <c r="AU76" s="58">
        <f t="shared" si="205"/>
        <v>162.80752091055402</v>
      </c>
      <c r="AV76" s="58">
        <f t="shared" si="205"/>
        <v>162.80752091055402</v>
      </c>
      <c r="AW76" s="58">
        <f t="shared" si="205"/>
        <v>162.80752091055402</v>
      </c>
      <c r="AX76" s="58">
        <f t="shared" si="205"/>
        <v>130.24601672844321</v>
      </c>
      <c r="AY76" s="58">
        <f t="shared" si="205"/>
        <v>130.24601672844321</v>
      </c>
      <c r="AZ76" s="58">
        <f t="shared" si="205"/>
        <v>130.24601672844321</v>
      </c>
      <c r="BA76" s="58">
        <f t="shared" si="205"/>
        <v>130.24601672844321</v>
      </c>
      <c r="BB76" s="58">
        <f t="shared" si="205"/>
        <v>130.24601672844321</v>
      </c>
      <c r="BC76" s="58">
        <f t="shared" si="205"/>
        <v>130.24601672844321</v>
      </c>
      <c r="BD76" s="58">
        <f t="shared" si="205"/>
        <v>104.19681338275457</v>
      </c>
      <c r="BE76" s="58">
        <f t="shared" si="205"/>
        <v>104.19681338275457</v>
      </c>
      <c r="BF76" s="58">
        <f t="shared" si="205"/>
        <v>104.19681338275457</v>
      </c>
      <c r="BG76" s="58">
        <f t="shared" si="205"/>
        <v>104.19681338275457</v>
      </c>
      <c r="BH76" s="58">
        <f t="shared" si="205"/>
        <v>104.19681338275457</v>
      </c>
      <c r="BI76" s="58">
        <f t="shared" si="205"/>
        <v>104.19681338275457</v>
      </c>
      <c r="BJ76" s="58">
        <f t="shared" si="205"/>
        <v>83.357450706203664</v>
      </c>
      <c r="BK76" s="58">
        <f t="shared" si="205"/>
        <v>83.357450706203664</v>
      </c>
      <c r="BL76" s="58">
        <f t="shared" si="205"/>
        <v>83.357450706203664</v>
      </c>
      <c r="BM76" s="58">
        <f t="shared" si="205"/>
        <v>83.357450706203664</v>
      </c>
      <c r="BN76" s="58">
        <f t="shared" si="205"/>
        <v>83.357450706203664</v>
      </c>
      <c r="BO76" s="58">
        <f t="shared" si="205"/>
        <v>83.357450706203664</v>
      </c>
      <c r="BP76" s="58"/>
      <c r="BQ76" s="58"/>
      <c r="BR76" s="58"/>
      <c r="BS76" s="58"/>
      <c r="BT76" s="58"/>
      <c r="BU76" s="58"/>
      <c r="BV76" s="58"/>
      <c r="BW76" s="58"/>
      <c r="BX76" s="58"/>
      <c r="BY76" s="58"/>
      <c r="BZ76" s="58"/>
      <c r="CA76" s="58"/>
      <c r="CB76" s="58"/>
    </row>
    <row r="77" spans="7:80" ht="15.75" hidden="1" customHeight="1" outlineLevel="1" x14ac:dyDescent="0.25">
      <c r="G77" s="141"/>
      <c r="H77" s="5" t="s">
        <v>10</v>
      </c>
      <c r="AB77" s="57"/>
      <c r="AC77" s="57"/>
      <c r="AD77" s="57"/>
      <c r="AE77" s="57"/>
      <c r="AF77" s="80">
        <f t="shared" si="198"/>
        <v>63.596687855685154</v>
      </c>
      <c r="AG77" s="58">
        <f t="shared" si="199"/>
        <v>63.596687855685154</v>
      </c>
      <c r="AH77" s="58">
        <f t="shared" si="200"/>
        <v>63.596687855685154</v>
      </c>
      <c r="AI77" s="58">
        <f t="shared" si="202"/>
        <v>63.596687855685154</v>
      </c>
      <c r="AJ77" s="58">
        <f t="shared" si="203"/>
        <v>63.596687855685154</v>
      </c>
      <c r="AK77" s="58">
        <f t="shared" si="204"/>
        <v>63.596687855685154</v>
      </c>
      <c r="AL77" s="58">
        <f>AF77</f>
        <v>63.596687855685154</v>
      </c>
      <c r="AM77" s="58">
        <f>AF77</f>
        <v>63.596687855685154</v>
      </c>
      <c r="AN77" s="58">
        <f>AF77</f>
        <v>63.596687855685154</v>
      </c>
      <c r="AO77" s="58">
        <f>AF77</f>
        <v>63.596687855685154</v>
      </c>
      <c r="AP77" s="58">
        <f>AF77</f>
        <v>63.596687855685154</v>
      </c>
      <c r="AQ77" s="58">
        <f>AF77</f>
        <v>63.596687855685154</v>
      </c>
      <c r="AR77" s="81">
        <f t="shared" ref="AR77:BO77" si="206">AF77*0.8</f>
        <v>50.877350284548129</v>
      </c>
      <c r="AS77" s="58">
        <f t="shared" si="206"/>
        <v>50.877350284548129</v>
      </c>
      <c r="AT77" s="58">
        <f t="shared" si="206"/>
        <v>50.877350284548129</v>
      </c>
      <c r="AU77" s="58">
        <f t="shared" si="206"/>
        <v>50.877350284548129</v>
      </c>
      <c r="AV77" s="58">
        <f t="shared" si="206"/>
        <v>50.877350284548129</v>
      </c>
      <c r="AW77" s="58">
        <f t="shared" si="206"/>
        <v>50.877350284548129</v>
      </c>
      <c r="AX77" s="58">
        <f t="shared" si="206"/>
        <v>50.877350284548129</v>
      </c>
      <c r="AY77" s="58">
        <f t="shared" si="206"/>
        <v>50.877350284548129</v>
      </c>
      <c r="AZ77" s="58">
        <f t="shared" si="206"/>
        <v>50.877350284548129</v>
      </c>
      <c r="BA77" s="58">
        <f t="shared" si="206"/>
        <v>50.877350284548129</v>
      </c>
      <c r="BB77" s="58">
        <f t="shared" si="206"/>
        <v>50.877350284548129</v>
      </c>
      <c r="BC77" s="58">
        <f t="shared" si="206"/>
        <v>50.877350284548129</v>
      </c>
      <c r="BD77" s="58">
        <f t="shared" si="206"/>
        <v>40.701880227638505</v>
      </c>
      <c r="BE77" s="58">
        <f t="shared" si="206"/>
        <v>40.701880227638505</v>
      </c>
      <c r="BF77" s="58">
        <f t="shared" si="206"/>
        <v>40.701880227638505</v>
      </c>
      <c r="BG77" s="58">
        <f t="shared" si="206"/>
        <v>40.701880227638505</v>
      </c>
      <c r="BH77" s="58">
        <f t="shared" si="206"/>
        <v>40.701880227638505</v>
      </c>
      <c r="BI77" s="58">
        <f t="shared" si="206"/>
        <v>40.701880227638505</v>
      </c>
      <c r="BJ77" s="58">
        <f t="shared" si="206"/>
        <v>40.701880227638505</v>
      </c>
      <c r="BK77" s="58">
        <f t="shared" si="206"/>
        <v>40.701880227638505</v>
      </c>
      <c r="BL77" s="58">
        <f t="shared" si="206"/>
        <v>40.701880227638505</v>
      </c>
      <c r="BM77" s="58">
        <f t="shared" si="206"/>
        <v>40.701880227638505</v>
      </c>
      <c r="BN77" s="58">
        <f t="shared" si="206"/>
        <v>40.701880227638505</v>
      </c>
      <c r="BO77" s="58">
        <f t="shared" si="206"/>
        <v>40.701880227638505</v>
      </c>
      <c r="BP77" s="58"/>
      <c r="BQ77" s="58"/>
      <c r="BR77" s="58"/>
      <c r="BS77" s="58"/>
      <c r="BT77" s="58"/>
      <c r="BU77" s="58"/>
      <c r="BV77" s="58"/>
      <c r="BW77" s="58"/>
      <c r="BX77" s="58"/>
      <c r="BY77" s="58"/>
      <c r="BZ77" s="58"/>
      <c r="CA77" s="58"/>
      <c r="CB77" s="58"/>
    </row>
    <row r="78" spans="7:80" ht="15.75" hidden="1" customHeight="1" outlineLevel="1" x14ac:dyDescent="0.25">
      <c r="G78" s="140">
        <f>G75+1</f>
        <v>24</v>
      </c>
      <c r="H78" s="5" t="s">
        <v>5</v>
      </c>
      <c r="AB78" s="57"/>
      <c r="AC78" s="57"/>
      <c r="AD78" s="57"/>
      <c r="AE78" s="57"/>
      <c r="AF78" s="57"/>
      <c r="AG78" s="80">
        <f t="shared" ref="AG78:AG80" si="207">AF75*1.1</f>
        <v>816.15749414795971</v>
      </c>
      <c r="AH78" s="58">
        <f t="shared" ref="AH78:AH80" si="208">AG78</f>
        <v>816.15749414795971</v>
      </c>
      <c r="AI78" s="58">
        <f t="shared" ref="AI78:AI80" si="209">AG78</f>
        <v>816.15749414795971</v>
      </c>
      <c r="AJ78" s="81">
        <f t="shared" ref="AJ78:BP78" si="210">AG78*0.8</f>
        <v>652.92599531836777</v>
      </c>
      <c r="AK78" s="58">
        <f t="shared" si="210"/>
        <v>652.92599531836777</v>
      </c>
      <c r="AL78" s="58">
        <f t="shared" si="210"/>
        <v>652.92599531836777</v>
      </c>
      <c r="AM78" s="81">
        <f t="shared" si="210"/>
        <v>522.34079625469428</v>
      </c>
      <c r="AN78" s="58">
        <f t="shared" si="210"/>
        <v>522.34079625469428</v>
      </c>
      <c r="AO78" s="58">
        <f t="shared" si="210"/>
        <v>522.34079625469428</v>
      </c>
      <c r="AP78" s="81">
        <f t="shared" si="210"/>
        <v>417.87263700375547</v>
      </c>
      <c r="AQ78" s="58">
        <f t="shared" si="210"/>
        <v>417.87263700375547</v>
      </c>
      <c r="AR78" s="58">
        <f t="shared" si="210"/>
        <v>417.87263700375547</v>
      </c>
      <c r="AS78" s="81">
        <f t="shared" si="210"/>
        <v>334.29810960300438</v>
      </c>
      <c r="AT78" s="58">
        <f t="shared" si="210"/>
        <v>334.29810960300438</v>
      </c>
      <c r="AU78" s="58">
        <f t="shared" si="210"/>
        <v>334.29810960300438</v>
      </c>
      <c r="AV78" s="58">
        <f t="shared" si="210"/>
        <v>267.43848768240349</v>
      </c>
      <c r="AW78" s="58">
        <f t="shared" si="210"/>
        <v>267.43848768240349</v>
      </c>
      <c r="AX78" s="58">
        <f t="shared" si="210"/>
        <v>267.43848768240349</v>
      </c>
      <c r="AY78" s="58">
        <f t="shared" si="210"/>
        <v>213.95079014592281</v>
      </c>
      <c r="AZ78" s="58">
        <f t="shared" si="210"/>
        <v>213.95079014592281</v>
      </c>
      <c r="BA78" s="58">
        <f t="shared" si="210"/>
        <v>213.95079014592281</v>
      </c>
      <c r="BB78" s="58">
        <f t="shared" si="210"/>
        <v>171.16063211673827</v>
      </c>
      <c r="BC78" s="58">
        <f t="shared" si="210"/>
        <v>171.16063211673827</v>
      </c>
      <c r="BD78" s="58">
        <f t="shared" si="210"/>
        <v>171.16063211673827</v>
      </c>
      <c r="BE78" s="58">
        <f t="shared" si="210"/>
        <v>136.92850569339063</v>
      </c>
      <c r="BF78" s="58">
        <f t="shared" si="210"/>
        <v>136.92850569339063</v>
      </c>
      <c r="BG78" s="58">
        <f t="shared" si="210"/>
        <v>136.92850569339063</v>
      </c>
      <c r="BH78" s="58">
        <f t="shared" si="210"/>
        <v>109.54280455471252</v>
      </c>
      <c r="BI78" s="58">
        <f t="shared" si="210"/>
        <v>109.54280455471252</v>
      </c>
      <c r="BJ78" s="58">
        <f t="shared" si="210"/>
        <v>109.54280455471252</v>
      </c>
      <c r="BK78" s="58">
        <f t="shared" si="210"/>
        <v>87.63424364377002</v>
      </c>
      <c r="BL78" s="58">
        <f t="shared" si="210"/>
        <v>87.63424364377002</v>
      </c>
      <c r="BM78" s="58">
        <f t="shared" si="210"/>
        <v>87.63424364377002</v>
      </c>
      <c r="BN78" s="58">
        <f t="shared" si="210"/>
        <v>70.107394915016016</v>
      </c>
      <c r="BO78" s="58">
        <f t="shared" si="210"/>
        <v>70.107394915016016</v>
      </c>
      <c r="BP78" s="58">
        <f t="shared" si="210"/>
        <v>70.107394915016016</v>
      </c>
      <c r="BQ78" s="58"/>
      <c r="BR78" s="58"/>
      <c r="BS78" s="58"/>
      <c r="BT78" s="58"/>
      <c r="BU78" s="58"/>
      <c r="BV78" s="58"/>
      <c r="BW78" s="58"/>
      <c r="BX78" s="58"/>
      <c r="BY78" s="58"/>
      <c r="BZ78" s="58"/>
      <c r="CA78" s="58"/>
      <c r="CB78" s="58"/>
    </row>
    <row r="79" spans="7:80" ht="15.75" hidden="1" customHeight="1" outlineLevel="1" x14ac:dyDescent="0.25">
      <c r="G79" s="141"/>
      <c r="H79" s="5" t="s">
        <v>8</v>
      </c>
      <c r="AB79" s="57"/>
      <c r="AC79" s="57"/>
      <c r="AD79" s="57"/>
      <c r="AE79" s="57"/>
      <c r="AF79" s="57"/>
      <c r="AG79" s="80">
        <f t="shared" si="207"/>
        <v>279.82542656501471</v>
      </c>
      <c r="AH79" s="58">
        <f t="shared" si="208"/>
        <v>279.82542656501471</v>
      </c>
      <c r="AI79" s="58">
        <f t="shared" si="209"/>
        <v>279.82542656501471</v>
      </c>
      <c r="AJ79" s="58">
        <f t="shared" ref="AJ79:AJ80" si="211">AG79</f>
        <v>279.82542656501471</v>
      </c>
      <c r="AK79" s="58">
        <f t="shared" ref="AK79:AK80" si="212">AG79</f>
        <v>279.82542656501471</v>
      </c>
      <c r="AL79" s="58">
        <f t="shared" ref="AL79:AL80" si="213">AG79</f>
        <v>279.82542656501471</v>
      </c>
      <c r="AM79" s="81">
        <f t="shared" ref="AM79:BP79" si="214">AG79*0.8</f>
        <v>223.86034125201178</v>
      </c>
      <c r="AN79" s="58">
        <f t="shared" si="214"/>
        <v>223.86034125201178</v>
      </c>
      <c r="AO79" s="58">
        <f t="shared" si="214"/>
        <v>223.86034125201178</v>
      </c>
      <c r="AP79" s="58">
        <f t="shared" si="214"/>
        <v>223.86034125201178</v>
      </c>
      <c r="AQ79" s="58">
        <f t="shared" si="214"/>
        <v>223.86034125201178</v>
      </c>
      <c r="AR79" s="58">
        <f t="shared" si="214"/>
        <v>223.86034125201178</v>
      </c>
      <c r="AS79" s="81">
        <f t="shared" si="214"/>
        <v>179.08827300160942</v>
      </c>
      <c r="AT79" s="58">
        <f t="shared" si="214"/>
        <v>179.08827300160942</v>
      </c>
      <c r="AU79" s="58">
        <f t="shared" si="214"/>
        <v>179.08827300160942</v>
      </c>
      <c r="AV79" s="58">
        <f t="shared" si="214"/>
        <v>179.08827300160942</v>
      </c>
      <c r="AW79" s="58">
        <f t="shared" si="214"/>
        <v>179.08827300160942</v>
      </c>
      <c r="AX79" s="58">
        <f t="shared" si="214"/>
        <v>179.08827300160942</v>
      </c>
      <c r="AY79" s="58">
        <f t="shared" si="214"/>
        <v>143.27061840128755</v>
      </c>
      <c r="AZ79" s="58">
        <f t="shared" si="214"/>
        <v>143.27061840128755</v>
      </c>
      <c r="BA79" s="58">
        <f t="shared" si="214"/>
        <v>143.27061840128755</v>
      </c>
      <c r="BB79" s="58">
        <f t="shared" si="214"/>
        <v>143.27061840128755</v>
      </c>
      <c r="BC79" s="58">
        <f t="shared" si="214"/>
        <v>143.27061840128755</v>
      </c>
      <c r="BD79" s="58">
        <f t="shared" si="214"/>
        <v>143.27061840128755</v>
      </c>
      <c r="BE79" s="58">
        <f t="shared" si="214"/>
        <v>114.61649472103005</v>
      </c>
      <c r="BF79" s="58">
        <f t="shared" si="214"/>
        <v>114.61649472103005</v>
      </c>
      <c r="BG79" s="58">
        <f t="shared" si="214"/>
        <v>114.61649472103005</v>
      </c>
      <c r="BH79" s="58">
        <f t="shared" si="214"/>
        <v>114.61649472103005</v>
      </c>
      <c r="BI79" s="58">
        <f t="shared" si="214"/>
        <v>114.61649472103005</v>
      </c>
      <c r="BJ79" s="58">
        <f t="shared" si="214"/>
        <v>114.61649472103005</v>
      </c>
      <c r="BK79" s="58">
        <f t="shared" si="214"/>
        <v>91.693195776824041</v>
      </c>
      <c r="BL79" s="58">
        <f t="shared" si="214"/>
        <v>91.693195776824041</v>
      </c>
      <c r="BM79" s="58">
        <f t="shared" si="214"/>
        <v>91.693195776824041</v>
      </c>
      <c r="BN79" s="58">
        <f t="shared" si="214"/>
        <v>91.693195776824041</v>
      </c>
      <c r="BO79" s="58">
        <f t="shared" si="214"/>
        <v>91.693195776824041</v>
      </c>
      <c r="BP79" s="58">
        <f t="shared" si="214"/>
        <v>91.693195776824041</v>
      </c>
      <c r="BQ79" s="58"/>
      <c r="BR79" s="58"/>
      <c r="BS79" s="58"/>
      <c r="BT79" s="58"/>
      <c r="BU79" s="58"/>
      <c r="BV79" s="58"/>
      <c r="BW79" s="58"/>
      <c r="BX79" s="58"/>
      <c r="BY79" s="58"/>
      <c r="BZ79" s="58"/>
      <c r="CA79" s="58"/>
      <c r="CB79" s="58"/>
    </row>
    <row r="80" spans="7:80" ht="15.75" hidden="1" customHeight="1" outlineLevel="1" x14ac:dyDescent="0.25">
      <c r="G80" s="141"/>
      <c r="H80" s="5" t="s">
        <v>10</v>
      </c>
      <c r="AB80" s="57"/>
      <c r="AC80" s="57"/>
      <c r="AD80" s="57"/>
      <c r="AE80" s="57"/>
      <c r="AF80" s="57"/>
      <c r="AG80" s="80">
        <f t="shared" si="207"/>
        <v>69.956356641253677</v>
      </c>
      <c r="AH80" s="58">
        <f t="shared" si="208"/>
        <v>69.956356641253677</v>
      </c>
      <c r="AI80" s="58">
        <f t="shared" si="209"/>
        <v>69.956356641253677</v>
      </c>
      <c r="AJ80" s="58">
        <f t="shared" si="211"/>
        <v>69.956356641253677</v>
      </c>
      <c r="AK80" s="58">
        <f t="shared" si="212"/>
        <v>69.956356641253677</v>
      </c>
      <c r="AL80" s="58">
        <f t="shared" si="213"/>
        <v>69.956356641253677</v>
      </c>
      <c r="AM80" s="58">
        <f>AG80</f>
        <v>69.956356641253677</v>
      </c>
      <c r="AN80" s="58">
        <f>AG80</f>
        <v>69.956356641253677</v>
      </c>
      <c r="AO80" s="58">
        <f>AG80</f>
        <v>69.956356641253677</v>
      </c>
      <c r="AP80" s="58">
        <f>AG80</f>
        <v>69.956356641253677</v>
      </c>
      <c r="AQ80" s="58">
        <f>AG80</f>
        <v>69.956356641253677</v>
      </c>
      <c r="AR80" s="58">
        <f>AG80</f>
        <v>69.956356641253677</v>
      </c>
      <c r="AS80" s="81">
        <f t="shared" ref="AS80:BP80" si="215">AG80*0.8</f>
        <v>55.965085313002945</v>
      </c>
      <c r="AT80" s="58">
        <f t="shared" si="215"/>
        <v>55.965085313002945</v>
      </c>
      <c r="AU80" s="58">
        <f t="shared" si="215"/>
        <v>55.965085313002945</v>
      </c>
      <c r="AV80" s="58">
        <f t="shared" si="215"/>
        <v>55.965085313002945</v>
      </c>
      <c r="AW80" s="58">
        <f t="shared" si="215"/>
        <v>55.965085313002945</v>
      </c>
      <c r="AX80" s="58">
        <f t="shared" si="215"/>
        <v>55.965085313002945</v>
      </c>
      <c r="AY80" s="58">
        <f t="shared" si="215"/>
        <v>55.965085313002945</v>
      </c>
      <c r="AZ80" s="58">
        <f t="shared" si="215"/>
        <v>55.965085313002945</v>
      </c>
      <c r="BA80" s="58">
        <f t="shared" si="215"/>
        <v>55.965085313002945</v>
      </c>
      <c r="BB80" s="58">
        <f t="shared" si="215"/>
        <v>55.965085313002945</v>
      </c>
      <c r="BC80" s="58">
        <f t="shared" si="215"/>
        <v>55.965085313002945</v>
      </c>
      <c r="BD80" s="58">
        <f t="shared" si="215"/>
        <v>55.965085313002945</v>
      </c>
      <c r="BE80" s="58">
        <f t="shared" si="215"/>
        <v>44.772068250402356</v>
      </c>
      <c r="BF80" s="58">
        <f t="shared" si="215"/>
        <v>44.772068250402356</v>
      </c>
      <c r="BG80" s="58">
        <f t="shared" si="215"/>
        <v>44.772068250402356</v>
      </c>
      <c r="BH80" s="58">
        <f t="shared" si="215"/>
        <v>44.772068250402356</v>
      </c>
      <c r="BI80" s="58">
        <f t="shared" si="215"/>
        <v>44.772068250402356</v>
      </c>
      <c r="BJ80" s="58">
        <f t="shared" si="215"/>
        <v>44.772068250402356</v>
      </c>
      <c r="BK80" s="58">
        <f t="shared" si="215"/>
        <v>44.772068250402356</v>
      </c>
      <c r="BL80" s="58">
        <f t="shared" si="215"/>
        <v>44.772068250402356</v>
      </c>
      <c r="BM80" s="58">
        <f t="shared" si="215"/>
        <v>44.772068250402356</v>
      </c>
      <c r="BN80" s="58">
        <f t="shared" si="215"/>
        <v>44.772068250402356</v>
      </c>
      <c r="BO80" s="58">
        <f t="shared" si="215"/>
        <v>44.772068250402356</v>
      </c>
      <c r="BP80" s="58">
        <f t="shared" si="215"/>
        <v>44.772068250402356</v>
      </c>
      <c r="BQ80" s="58"/>
      <c r="BR80" s="58"/>
      <c r="BS80" s="58"/>
      <c r="BT80" s="58"/>
      <c r="BU80" s="58"/>
      <c r="BV80" s="58"/>
      <c r="BW80" s="58"/>
      <c r="BX80" s="58"/>
      <c r="BY80" s="58"/>
      <c r="BZ80" s="58"/>
      <c r="CA80" s="58"/>
      <c r="CB80" s="58"/>
    </row>
    <row r="81" spans="7:80" ht="15.75" hidden="1" customHeight="1" outlineLevel="1" x14ac:dyDescent="0.25">
      <c r="G81" s="140">
        <f>G78+1</f>
        <v>25</v>
      </c>
      <c r="H81" s="5" t="s">
        <v>5</v>
      </c>
      <c r="AB81" s="57"/>
      <c r="AC81" s="57"/>
      <c r="AD81" s="57"/>
      <c r="AE81" s="57"/>
      <c r="AF81" s="57"/>
      <c r="AG81" s="57"/>
      <c r="AH81" s="81">
        <f t="shared" ref="AH81:AH83" si="216">AG78*1.1</f>
        <v>897.77324356275574</v>
      </c>
      <c r="AI81" s="58">
        <f t="shared" ref="AI81:AI83" si="217">AH81</f>
        <v>897.77324356275574</v>
      </c>
      <c r="AJ81" s="58">
        <f t="shared" ref="AJ81:AJ83" si="218">AH81</f>
        <v>897.77324356275574</v>
      </c>
      <c r="AK81" s="81">
        <f t="shared" ref="AK81:BQ81" si="219">AH81*0.8</f>
        <v>718.21859485020468</v>
      </c>
      <c r="AL81" s="58">
        <f t="shared" si="219"/>
        <v>718.21859485020468</v>
      </c>
      <c r="AM81" s="58">
        <f t="shared" si="219"/>
        <v>718.21859485020468</v>
      </c>
      <c r="AN81" s="81">
        <f t="shared" si="219"/>
        <v>574.57487588016375</v>
      </c>
      <c r="AO81" s="58">
        <f t="shared" si="219"/>
        <v>574.57487588016375</v>
      </c>
      <c r="AP81" s="58">
        <f t="shared" si="219"/>
        <v>574.57487588016375</v>
      </c>
      <c r="AQ81" s="81">
        <f t="shared" si="219"/>
        <v>459.65990070413102</v>
      </c>
      <c r="AR81" s="58">
        <f t="shared" si="219"/>
        <v>459.65990070413102</v>
      </c>
      <c r="AS81" s="58">
        <f t="shared" si="219"/>
        <v>459.65990070413102</v>
      </c>
      <c r="AT81" s="58">
        <f t="shared" si="219"/>
        <v>367.72792056330485</v>
      </c>
      <c r="AU81" s="58">
        <f t="shared" si="219"/>
        <v>367.72792056330485</v>
      </c>
      <c r="AV81" s="58">
        <f t="shared" si="219"/>
        <v>367.72792056330485</v>
      </c>
      <c r="AW81" s="58">
        <f t="shared" si="219"/>
        <v>294.1823364506439</v>
      </c>
      <c r="AX81" s="58">
        <f t="shared" si="219"/>
        <v>294.1823364506439</v>
      </c>
      <c r="AY81" s="58">
        <f t="shared" si="219"/>
        <v>294.1823364506439</v>
      </c>
      <c r="AZ81" s="58">
        <f t="shared" si="219"/>
        <v>235.34586916051512</v>
      </c>
      <c r="BA81" s="58">
        <f t="shared" si="219"/>
        <v>235.34586916051512</v>
      </c>
      <c r="BB81" s="58">
        <f t="shared" si="219"/>
        <v>235.34586916051512</v>
      </c>
      <c r="BC81" s="58">
        <f t="shared" si="219"/>
        <v>188.2766953284121</v>
      </c>
      <c r="BD81" s="58">
        <f t="shared" si="219"/>
        <v>188.2766953284121</v>
      </c>
      <c r="BE81" s="58">
        <f t="shared" si="219"/>
        <v>188.2766953284121</v>
      </c>
      <c r="BF81" s="58">
        <f t="shared" si="219"/>
        <v>150.62135626272968</v>
      </c>
      <c r="BG81" s="58">
        <f t="shared" si="219"/>
        <v>150.62135626272968</v>
      </c>
      <c r="BH81" s="58">
        <f t="shared" si="219"/>
        <v>150.62135626272968</v>
      </c>
      <c r="BI81" s="58">
        <f t="shared" si="219"/>
        <v>120.49708501018375</v>
      </c>
      <c r="BJ81" s="58">
        <f t="shared" si="219"/>
        <v>120.49708501018375</v>
      </c>
      <c r="BK81" s="58">
        <f t="shared" si="219"/>
        <v>120.49708501018375</v>
      </c>
      <c r="BL81" s="58">
        <f t="shared" si="219"/>
        <v>96.397668008147008</v>
      </c>
      <c r="BM81" s="58">
        <f t="shared" si="219"/>
        <v>96.397668008147008</v>
      </c>
      <c r="BN81" s="58">
        <f t="shared" si="219"/>
        <v>96.397668008147008</v>
      </c>
      <c r="BO81" s="58">
        <f t="shared" si="219"/>
        <v>77.118134406517612</v>
      </c>
      <c r="BP81" s="58">
        <f t="shared" si="219"/>
        <v>77.118134406517612</v>
      </c>
      <c r="BQ81" s="58">
        <f t="shared" si="219"/>
        <v>77.118134406517612</v>
      </c>
      <c r="BR81" s="58"/>
      <c r="BS81" s="58"/>
      <c r="BT81" s="58"/>
      <c r="BU81" s="58"/>
      <c r="BV81" s="58"/>
      <c r="BW81" s="58"/>
      <c r="BX81" s="58"/>
      <c r="BY81" s="58"/>
      <c r="BZ81" s="58"/>
      <c r="CA81" s="58"/>
      <c r="CB81" s="58"/>
    </row>
    <row r="82" spans="7:80" ht="15.75" hidden="1" customHeight="1" outlineLevel="1" x14ac:dyDescent="0.25">
      <c r="G82" s="141"/>
      <c r="H82" s="5" t="s">
        <v>8</v>
      </c>
      <c r="AB82" s="57"/>
      <c r="AC82" s="57"/>
      <c r="AD82" s="57"/>
      <c r="AE82" s="57"/>
      <c r="AF82" s="57"/>
      <c r="AG82" s="57"/>
      <c r="AH82" s="81">
        <f t="shared" si="216"/>
        <v>307.8079692215162</v>
      </c>
      <c r="AI82" s="58">
        <f t="shared" si="217"/>
        <v>307.8079692215162</v>
      </c>
      <c r="AJ82" s="58">
        <f t="shared" si="218"/>
        <v>307.8079692215162</v>
      </c>
      <c r="AK82" s="58">
        <f t="shared" ref="AK82:AK83" si="220">AH82</f>
        <v>307.8079692215162</v>
      </c>
      <c r="AL82" s="58">
        <f t="shared" ref="AL82:AL83" si="221">AH82</f>
        <v>307.8079692215162</v>
      </c>
      <c r="AM82" s="58">
        <f t="shared" ref="AM82:AM83" si="222">AH82</f>
        <v>307.8079692215162</v>
      </c>
      <c r="AN82" s="81">
        <f t="shared" ref="AN82:BQ82" si="223">AH82*0.8</f>
        <v>246.24637537721298</v>
      </c>
      <c r="AO82" s="58">
        <f t="shared" si="223"/>
        <v>246.24637537721298</v>
      </c>
      <c r="AP82" s="58">
        <f t="shared" si="223"/>
        <v>246.24637537721298</v>
      </c>
      <c r="AQ82" s="58">
        <f t="shared" si="223"/>
        <v>246.24637537721298</v>
      </c>
      <c r="AR82" s="58">
        <f t="shared" si="223"/>
        <v>246.24637537721298</v>
      </c>
      <c r="AS82" s="58">
        <f t="shared" si="223"/>
        <v>246.24637537721298</v>
      </c>
      <c r="AT82" s="58">
        <f t="shared" si="223"/>
        <v>196.99710030177039</v>
      </c>
      <c r="AU82" s="58">
        <f t="shared" si="223"/>
        <v>196.99710030177039</v>
      </c>
      <c r="AV82" s="58">
        <f t="shared" si="223"/>
        <v>196.99710030177039</v>
      </c>
      <c r="AW82" s="58">
        <f t="shared" si="223"/>
        <v>196.99710030177039</v>
      </c>
      <c r="AX82" s="58">
        <f t="shared" si="223"/>
        <v>196.99710030177039</v>
      </c>
      <c r="AY82" s="58">
        <f t="shared" si="223"/>
        <v>196.99710030177039</v>
      </c>
      <c r="AZ82" s="58">
        <f t="shared" si="223"/>
        <v>157.59768024141633</v>
      </c>
      <c r="BA82" s="58">
        <f t="shared" si="223"/>
        <v>157.59768024141633</v>
      </c>
      <c r="BB82" s="58">
        <f t="shared" si="223"/>
        <v>157.59768024141633</v>
      </c>
      <c r="BC82" s="58">
        <f t="shared" si="223"/>
        <v>157.59768024141633</v>
      </c>
      <c r="BD82" s="58">
        <f t="shared" si="223"/>
        <v>157.59768024141633</v>
      </c>
      <c r="BE82" s="58">
        <f t="shared" si="223"/>
        <v>157.59768024141633</v>
      </c>
      <c r="BF82" s="58">
        <f t="shared" si="223"/>
        <v>126.07814419313307</v>
      </c>
      <c r="BG82" s="58">
        <f t="shared" si="223"/>
        <v>126.07814419313307</v>
      </c>
      <c r="BH82" s="58">
        <f t="shared" si="223"/>
        <v>126.07814419313307</v>
      </c>
      <c r="BI82" s="58">
        <f t="shared" si="223"/>
        <v>126.07814419313307</v>
      </c>
      <c r="BJ82" s="58">
        <f t="shared" si="223"/>
        <v>126.07814419313307</v>
      </c>
      <c r="BK82" s="58">
        <f t="shared" si="223"/>
        <v>126.07814419313307</v>
      </c>
      <c r="BL82" s="58">
        <f t="shared" si="223"/>
        <v>100.86251535450646</v>
      </c>
      <c r="BM82" s="58">
        <f t="shared" si="223"/>
        <v>100.86251535450646</v>
      </c>
      <c r="BN82" s="58">
        <f t="shared" si="223"/>
        <v>100.86251535450646</v>
      </c>
      <c r="BO82" s="58">
        <f t="shared" si="223"/>
        <v>100.86251535450646</v>
      </c>
      <c r="BP82" s="58">
        <f t="shared" si="223"/>
        <v>100.86251535450646</v>
      </c>
      <c r="BQ82" s="58">
        <f t="shared" si="223"/>
        <v>100.86251535450646</v>
      </c>
      <c r="BR82" s="58"/>
      <c r="BS82" s="58"/>
      <c r="BT82" s="58"/>
      <c r="BU82" s="58"/>
      <c r="BV82" s="58"/>
      <c r="BW82" s="58"/>
      <c r="BX82" s="58"/>
      <c r="BY82" s="58"/>
      <c r="BZ82" s="58"/>
      <c r="CA82" s="58"/>
      <c r="CB82" s="58"/>
    </row>
    <row r="83" spans="7:80" ht="15.75" hidden="1" customHeight="1" outlineLevel="1" x14ac:dyDescent="0.25">
      <c r="G83" s="141"/>
      <c r="H83" s="5" t="s">
        <v>10</v>
      </c>
      <c r="AB83" s="57"/>
      <c r="AC83" s="57"/>
      <c r="AD83" s="57"/>
      <c r="AE83" s="57"/>
      <c r="AF83" s="57"/>
      <c r="AG83" s="57"/>
      <c r="AH83" s="81">
        <f t="shared" si="216"/>
        <v>76.951992305379051</v>
      </c>
      <c r="AI83" s="58">
        <f t="shared" si="217"/>
        <v>76.951992305379051</v>
      </c>
      <c r="AJ83" s="58">
        <f t="shared" si="218"/>
        <v>76.951992305379051</v>
      </c>
      <c r="AK83" s="58">
        <f t="shared" si="220"/>
        <v>76.951992305379051</v>
      </c>
      <c r="AL83" s="58">
        <f t="shared" si="221"/>
        <v>76.951992305379051</v>
      </c>
      <c r="AM83" s="58">
        <f t="shared" si="222"/>
        <v>76.951992305379051</v>
      </c>
      <c r="AN83" s="58">
        <f>AH83</f>
        <v>76.951992305379051</v>
      </c>
      <c r="AO83" s="58">
        <f>AH83</f>
        <v>76.951992305379051</v>
      </c>
      <c r="AP83" s="58">
        <f>AH83</f>
        <v>76.951992305379051</v>
      </c>
      <c r="AQ83" s="58">
        <f>AH83</f>
        <v>76.951992305379051</v>
      </c>
      <c r="AR83" s="58">
        <f>AH83</f>
        <v>76.951992305379051</v>
      </c>
      <c r="AS83" s="58">
        <f>AH83</f>
        <v>76.951992305379051</v>
      </c>
      <c r="AT83" s="58">
        <f t="shared" ref="AT83:BQ83" si="224">AH83*0.8</f>
        <v>61.561593844303246</v>
      </c>
      <c r="AU83" s="58">
        <f t="shared" si="224"/>
        <v>61.561593844303246</v>
      </c>
      <c r="AV83" s="58">
        <f t="shared" si="224"/>
        <v>61.561593844303246</v>
      </c>
      <c r="AW83" s="58">
        <f t="shared" si="224"/>
        <v>61.561593844303246</v>
      </c>
      <c r="AX83" s="58">
        <f t="shared" si="224"/>
        <v>61.561593844303246</v>
      </c>
      <c r="AY83" s="58">
        <f t="shared" si="224"/>
        <v>61.561593844303246</v>
      </c>
      <c r="AZ83" s="58">
        <f t="shared" si="224"/>
        <v>61.561593844303246</v>
      </c>
      <c r="BA83" s="58">
        <f t="shared" si="224"/>
        <v>61.561593844303246</v>
      </c>
      <c r="BB83" s="58">
        <f t="shared" si="224"/>
        <v>61.561593844303246</v>
      </c>
      <c r="BC83" s="58">
        <f t="shared" si="224"/>
        <v>61.561593844303246</v>
      </c>
      <c r="BD83" s="58">
        <f t="shared" si="224"/>
        <v>61.561593844303246</v>
      </c>
      <c r="BE83" s="58">
        <f t="shared" si="224"/>
        <v>61.561593844303246</v>
      </c>
      <c r="BF83" s="58">
        <f t="shared" si="224"/>
        <v>49.249275075442597</v>
      </c>
      <c r="BG83" s="58">
        <f t="shared" si="224"/>
        <v>49.249275075442597</v>
      </c>
      <c r="BH83" s="58">
        <f t="shared" si="224"/>
        <v>49.249275075442597</v>
      </c>
      <c r="BI83" s="58">
        <f t="shared" si="224"/>
        <v>49.249275075442597</v>
      </c>
      <c r="BJ83" s="58">
        <f t="shared" si="224"/>
        <v>49.249275075442597</v>
      </c>
      <c r="BK83" s="58">
        <f t="shared" si="224"/>
        <v>49.249275075442597</v>
      </c>
      <c r="BL83" s="58">
        <f t="shared" si="224"/>
        <v>49.249275075442597</v>
      </c>
      <c r="BM83" s="58">
        <f t="shared" si="224"/>
        <v>49.249275075442597</v>
      </c>
      <c r="BN83" s="58">
        <f t="shared" si="224"/>
        <v>49.249275075442597</v>
      </c>
      <c r="BO83" s="58">
        <f t="shared" si="224"/>
        <v>49.249275075442597</v>
      </c>
      <c r="BP83" s="58">
        <f t="shared" si="224"/>
        <v>49.249275075442597</v>
      </c>
      <c r="BQ83" s="58">
        <f t="shared" si="224"/>
        <v>49.249275075442597</v>
      </c>
      <c r="BR83" s="58"/>
      <c r="BS83" s="58"/>
      <c r="BT83" s="58"/>
      <c r="BU83" s="58"/>
      <c r="BV83" s="58"/>
      <c r="BW83" s="58"/>
      <c r="BX83" s="58"/>
      <c r="BY83" s="58"/>
      <c r="BZ83" s="58"/>
      <c r="CA83" s="58"/>
      <c r="CB83" s="58"/>
    </row>
    <row r="84" spans="7:80" ht="15.75" hidden="1" customHeight="1" outlineLevel="1" x14ac:dyDescent="0.25">
      <c r="G84" s="140">
        <f>G81+1</f>
        <v>26</v>
      </c>
      <c r="H84" s="5" t="s">
        <v>5</v>
      </c>
      <c r="AB84" s="57"/>
      <c r="AC84" s="57"/>
      <c r="AD84" s="57"/>
      <c r="AE84" s="57"/>
      <c r="AF84" s="57"/>
      <c r="AG84" s="57"/>
      <c r="AH84" s="57"/>
      <c r="AI84" s="81">
        <f t="shared" ref="AI84:AI86" si="225">AH81*1.1</f>
        <v>987.55056791903144</v>
      </c>
      <c r="AJ84" s="58">
        <f t="shared" ref="AJ84:AJ86" si="226">AI84</f>
        <v>987.55056791903144</v>
      </c>
      <c r="AK84" s="58">
        <f t="shared" ref="AK84:AK86" si="227">AI84</f>
        <v>987.55056791903144</v>
      </c>
      <c r="AL84" s="81">
        <f t="shared" ref="AL84:BR84" si="228">AI84*0.8</f>
        <v>790.04045433522515</v>
      </c>
      <c r="AM84" s="58">
        <f t="shared" si="228"/>
        <v>790.04045433522515</v>
      </c>
      <c r="AN84" s="58">
        <f t="shared" si="228"/>
        <v>790.04045433522515</v>
      </c>
      <c r="AO84" s="81">
        <f t="shared" si="228"/>
        <v>632.03236346818017</v>
      </c>
      <c r="AP84" s="58">
        <f t="shared" si="228"/>
        <v>632.03236346818017</v>
      </c>
      <c r="AQ84" s="58">
        <f t="shared" si="228"/>
        <v>632.03236346818017</v>
      </c>
      <c r="AR84" s="81">
        <f t="shared" si="228"/>
        <v>505.62589077454413</v>
      </c>
      <c r="AS84" s="58">
        <f t="shared" si="228"/>
        <v>505.62589077454413</v>
      </c>
      <c r="AT84" s="58">
        <f t="shared" si="228"/>
        <v>505.62589077454413</v>
      </c>
      <c r="AU84" s="58">
        <f t="shared" si="228"/>
        <v>404.50071261963535</v>
      </c>
      <c r="AV84" s="58">
        <f t="shared" si="228"/>
        <v>404.50071261963535</v>
      </c>
      <c r="AW84" s="58">
        <f t="shared" si="228"/>
        <v>404.50071261963535</v>
      </c>
      <c r="AX84" s="58">
        <f t="shared" si="228"/>
        <v>323.60057009570829</v>
      </c>
      <c r="AY84" s="58">
        <f t="shared" si="228"/>
        <v>323.60057009570829</v>
      </c>
      <c r="AZ84" s="58">
        <f t="shared" si="228"/>
        <v>323.60057009570829</v>
      </c>
      <c r="BA84" s="58">
        <f t="shared" si="228"/>
        <v>258.88045607656665</v>
      </c>
      <c r="BB84" s="58">
        <f t="shared" si="228"/>
        <v>258.88045607656665</v>
      </c>
      <c r="BC84" s="58">
        <f t="shared" si="228"/>
        <v>258.88045607656665</v>
      </c>
      <c r="BD84" s="58">
        <f t="shared" si="228"/>
        <v>207.10436486125332</v>
      </c>
      <c r="BE84" s="58">
        <f t="shared" si="228"/>
        <v>207.10436486125332</v>
      </c>
      <c r="BF84" s="58">
        <f t="shared" si="228"/>
        <v>207.10436486125332</v>
      </c>
      <c r="BG84" s="58">
        <f t="shared" si="228"/>
        <v>165.68349188900265</v>
      </c>
      <c r="BH84" s="58">
        <f t="shared" si="228"/>
        <v>165.68349188900265</v>
      </c>
      <c r="BI84" s="58">
        <f t="shared" si="228"/>
        <v>165.68349188900265</v>
      </c>
      <c r="BJ84" s="58">
        <f t="shared" si="228"/>
        <v>132.54679351120214</v>
      </c>
      <c r="BK84" s="58">
        <f t="shared" si="228"/>
        <v>132.54679351120214</v>
      </c>
      <c r="BL84" s="58">
        <f t="shared" si="228"/>
        <v>132.54679351120214</v>
      </c>
      <c r="BM84" s="58">
        <f t="shared" si="228"/>
        <v>106.03743480896172</v>
      </c>
      <c r="BN84" s="58">
        <f t="shared" si="228"/>
        <v>106.03743480896172</v>
      </c>
      <c r="BO84" s="58">
        <f t="shared" si="228"/>
        <v>106.03743480896172</v>
      </c>
      <c r="BP84" s="58">
        <f t="shared" si="228"/>
        <v>84.829947847169379</v>
      </c>
      <c r="BQ84" s="58">
        <f t="shared" si="228"/>
        <v>84.829947847169379</v>
      </c>
      <c r="BR84" s="58">
        <f t="shared" si="228"/>
        <v>84.829947847169379</v>
      </c>
      <c r="BS84" s="58"/>
      <c r="BT84" s="58"/>
      <c r="BU84" s="58"/>
      <c r="BV84" s="58"/>
      <c r="BW84" s="58"/>
      <c r="BX84" s="58"/>
      <c r="BY84" s="58"/>
      <c r="BZ84" s="58"/>
      <c r="CA84" s="58"/>
      <c r="CB84" s="58"/>
    </row>
    <row r="85" spans="7:80" ht="15.75" hidden="1" customHeight="1" outlineLevel="1" x14ac:dyDescent="0.25">
      <c r="G85" s="141"/>
      <c r="H85" s="5" t="s">
        <v>8</v>
      </c>
      <c r="AB85" s="57"/>
      <c r="AC85" s="57"/>
      <c r="AD85" s="57"/>
      <c r="AE85" s="57"/>
      <c r="AF85" s="57"/>
      <c r="AG85" s="57"/>
      <c r="AH85" s="57"/>
      <c r="AI85" s="81">
        <f t="shared" si="225"/>
        <v>338.58876614366784</v>
      </c>
      <c r="AJ85" s="58">
        <f t="shared" si="226"/>
        <v>338.58876614366784</v>
      </c>
      <c r="AK85" s="58">
        <f t="shared" si="227"/>
        <v>338.58876614366784</v>
      </c>
      <c r="AL85" s="58">
        <f t="shared" ref="AL85:AL86" si="229">AI85</f>
        <v>338.58876614366784</v>
      </c>
      <c r="AM85" s="58">
        <f t="shared" ref="AM85:AM86" si="230">AI85</f>
        <v>338.58876614366784</v>
      </c>
      <c r="AN85" s="58">
        <f t="shared" ref="AN85:AN86" si="231">AI85</f>
        <v>338.58876614366784</v>
      </c>
      <c r="AO85" s="81">
        <f t="shared" ref="AO85:BR85" si="232">AI85*0.8</f>
        <v>270.87101291493428</v>
      </c>
      <c r="AP85" s="58">
        <f t="shared" si="232"/>
        <v>270.87101291493428</v>
      </c>
      <c r="AQ85" s="58">
        <f t="shared" si="232"/>
        <v>270.87101291493428</v>
      </c>
      <c r="AR85" s="58">
        <f t="shared" si="232"/>
        <v>270.87101291493428</v>
      </c>
      <c r="AS85" s="58">
        <f t="shared" si="232"/>
        <v>270.87101291493428</v>
      </c>
      <c r="AT85" s="58">
        <f t="shared" si="232"/>
        <v>270.87101291493428</v>
      </c>
      <c r="AU85" s="58">
        <f t="shared" si="232"/>
        <v>216.69681033194743</v>
      </c>
      <c r="AV85" s="58">
        <f t="shared" si="232"/>
        <v>216.69681033194743</v>
      </c>
      <c r="AW85" s="58">
        <f t="shared" si="232"/>
        <v>216.69681033194743</v>
      </c>
      <c r="AX85" s="58">
        <f t="shared" si="232"/>
        <v>216.69681033194743</v>
      </c>
      <c r="AY85" s="58">
        <f t="shared" si="232"/>
        <v>216.69681033194743</v>
      </c>
      <c r="AZ85" s="58">
        <f t="shared" si="232"/>
        <v>216.69681033194743</v>
      </c>
      <c r="BA85" s="58">
        <f t="shared" si="232"/>
        <v>173.35744826555796</v>
      </c>
      <c r="BB85" s="58">
        <f t="shared" si="232"/>
        <v>173.35744826555796</v>
      </c>
      <c r="BC85" s="58">
        <f t="shared" si="232"/>
        <v>173.35744826555796</v>
      </c>
      <c r="BD85" s="58">
        <f t="shared" si="232"/>
        <v>173.35744826555796</v>
      </c>
      <c r="BE85" s="58">
        <f t="shared" si="232"/>
        <v>173.35744826555796</v>
      </c>
      <c r="BF85" s="58">
        <f t="shared" si="232"/>
        <v>173.35744826555796</v>
      </c>
      <c r="BG85" s="58">
        <f t="shared" si="232"/>
        <v>138.68595861244637</v>
      </c>
      <c r="BH85" s="58">
        <f t="shared" si="232"/>
        <v>138.68595861244637</v>
      </c>
      <c r="BI85" s="58">
        <f t="shared" si="232"/>
        <v>138.68595861244637</v>
      </c>
      <c r="BJ85" s="58">
        <f t="shared" si="232"/>
        <v>138.68595861244637</v>
      </c>
      <c r="BK85" s="58">
        <f t="shared" si="232"/>
        <v>138.68595861244637</v>
      </c>
      <c r="BL85" s="58">
        <f t="shared" si="232"/>
        <v>138.68595861244637</v>
      </c>
      <c r="BM85" s="58">
        <f t="shared" si="232"/>
        <v>110.9487668899571</v>
      </c>
      <c r="BN85" s="58">
        <f t="shared" si="232"/>
        <v>110.9487668899571</v>
      </c>
      <c r="BO85" s="58">
        <f t="shared" si="232"/>
        <v>110.9487668899571</v>
      </c>
      <c r="BP85" s="58">
        <f t="shared" si="232"/>
        <v>110.9487668899571</v>
      </c>
      <c r="BQ85" s="58">
        <f t="shared" si="232"/>
        <v>110.9487668899571</v>
      </c>
      <c r="BR85" s="58">
        <f t="shared" si="232"/>
        <v>110.9487668899571</v>
      </c>
      <c r="BS85" s="58"/>
      <c r="BT85" s="58"/>
      <c r="BU85" s="58"/>
      <c r="BV85" s="58"/>
      <c r="BW85" s="58"/>
      <c r="BX85" s="58"/>
      <c r="BY85" s="58"/>
      <c r="BZ85" s="58"/>
      <c r="CA85" s="58"/>
      <c r="CB85" s="58"/>
    </row>
    <row r="86" spans="7:80" ht="15.75" hidden="1" customHeight="1" outlineLevel="1" x14ac:dyDescent="0.25">
      <c r="G86" s="141"/>
      <c r="H86" s="5" t="s">
        <v>10</v>
      </c>
      <c r="AB86" s="57"/>
      <c r="AC86" s="57"/>
      <c r="AD86" s="57"/>
      <c r="AE86" s="57"/>
      <c r="AF86" s="57"/>
      <c r="AG86" s="57"/>
      <c r="AH86" s="57"/>
      <c r="AI86" s="81">
        <f t="shared" si="225"/>
        <v>84.64719153591696</v>
      </c>
      <c r="AJ86" s="58">
        <f t="shared" si="226"/>
        <v>84.64719153591696</v>
      </c>
      <c r="AK86" s="58">
        <f t="shared" si="227"/>
        <v>84.64719153591696</v>
      </c>
      <c r="AL86" s="58">
        <f t="shared" si="229"/>
        <v>84.64719153591696</v>
      </c>
      <c r="AM86" s="58">
        <f t="shared" si="230"/>
        <v>84.64719153591696</v>
      </c>
      <c r="AN86" s="58">
        <f t="shared" si="231"/>
        <v>84.64719153591696</v>
      </c>
      <c r="AO86" s="58">
        <f>AI86</f>
        <v>84.64719153591696</v>
      </c>
      <c r="AP86" s="58">
        <f>AI86</f>
        <v>84.64719153591696</v>
      </c>
      <c r="AQ86" s="58">
        <f>AI86</f>
        <v>84.64719153591696</v>
      </c>
      <c r="AR86" s="58">
        <f>AI86</f>
        <v>84.64719153591696</v>
      </c>
      <c r="AS86" s="58">
        <f>AI86</f>
        <v>84.64719153591696</v>
      </c>
      <c r="AT86" s="58">
        <f>AI86</f>
        <v>84.64719153591696</v>
      </c>
      <c r="AU86" s="58">
        <f t="shared" ref="AU86:BR86" si="233">AI86*0.8</f>
        <v>67.717753228733571</v>
      </c>
      <c r="AV86" s="58">
        <f t="shared" si="233"/>
        <v>67.717753228733571</v>
      </c>
      <c r="AW86" s="58">
        <f t="shared" si="233"/>
        <v>67.717753228733571</v>
      </c>
      <c r="AX86" s="58">
        <f t="shared" si="233"/>
        <v>67.717753228733571</v>
      </c>
      <c r="AY86" s="58">
        <f t="shared" si="233"/>
        <v>67.717753228733571</v>
      </c>
      <c r="AZ86" s="58">
        <f t="shared" si="233"/>
        <v>67.717753228733571</v>
      </c>
      <c r="BA86" s="58">
        <f t="shared" si="233"/>
        <v>67.717753228733571</v>
      </c>
      <c r="BB86" s="58">
        <f t="shared" si="233"/>
        <v>67.717753228733571</v>
      </c>
      <c r="BC86" s="58">
        <f t="shared" si="233"/>
        <v>67.717753228733571</v>
      </c>
      <c r="BD86" s="58">
        <f t="shared" si="233"/>
        <v>67.717753228733571</v>
      </c>
      <c r="BE86" s="58">
        <f t="shared" si="233"/>
        <v>67.717753228733571</v>
      </c>
      <c r="BF86" s="58">
        <f t="shared" si="233"/>
        <v>67.717753228733571</v>
      </c>
      <c r="BG86" s="58">
        <f t="shared" si="233"/>
        <v>54.174202582986858</v>
      </c>
      <c r="BH86" s="58">
        <f t="shared" si="233"/>
        <v>54.174202582986858</v>
      </c>
      <c r="BI86" s="58">
        <f t="shared" si="233"/>
        <v>54.174202582986858</v>
      </c>
      <c r="BJ86" s="58">
        <f t="shared" si="233"/>
        <v>54.174202582986858</v>
      </c>
      <c r="BK86" s="58">
        <f t="shared" si="233"/>
        <v>54.174202582986858</v>
      </c>
      <c r="BL86" s="58">
        <f t="shared" si="233"/>
        <v>54.174202582986858</v>
      </c>
      <c r="BM86" s="58">
        <f t="shared" si="233"/>
        <v>54.174202582986858</v>
      </c>
      <c r="BN86" s="58">
        <f t="shared" si="233"/>
        <v>54.174202582986858</v>
      </c>
      <c r="BO86" s="58">
        <f t="shared" si="233"/>
        <v>54.174202582986858</v>
      </c>
      <c r="BP86" s="58">
        <f t="shared" si="233"/>
        <v>54.174202582986858</v>
      </c>
      <c r="BQ86" s="58">
        <f t="shared" si="233"/>
        <v>54.174202582986858</v>
      </c>
      <c r="BR86" s="58">
        <f t="shared" si="233"/>
        <v>54.174202582986858</v>
      </c>
      <c r="BS86" s="58"/>
      <c r="BT86" s="58"/>
      <c r="BU86" s="58"/>
      <c r="BV86" s="58"/>
      <c r="BW86" s="58"/>
      <c r="BX86" s="58"/>
      <c r="BY86" s="58"/>
      <c r="BZ86" s="58"/>
      <c r="CA86" s="58"/>
      <c r="CB86" s="58"/>
    </row>
    <row r="87" spans="7:80" ht="15.75" hidden="1" customHeight="1" outlineLevel="1" x14ac:dyDescent="0.25">
      <c r="G87" s="140">
        <f>G84+1</f>
        <v>27</v>
      </c>
      <c r="H87" s="5" t="s">
        <v>5</v>
      </c>
      <c r="AB87" s="57"/>
      <c r="AC87" s="57"/>
      <c r="AD87" s="57"/>
      <c r="AE87" s="57"/>
      <c r="AF87" s="57"/>
      <c r="AG87" s="57"/>
      <c r="AH87" s="57"/>
      <c r="AI87" s="57"/>
      <c r="AJ87" s="81">
        <f t="shared" ref="AJ87:AJ89" si="234">AI84*1.1</f>
        <v>1086.3056247109346</v>
      </c>
      <c r="AK87" s="58">
        <f t="shared" ref="AK87:AK89" si="235">AJ87</f>
        <v>1086.3056247109346</v>
      </c>
      <c r="AL87" s="58">
        <f t="shared" ref="AL87:AL89" si="236">AJ87</f>
        <v>1086.3056247109346</v>
      </c>
      <c r="AM87" s="81">
        <f t="shared" ref="AM87:BS87" si="237">AJ87*0.8</f>
        <v>869.04449976874776</v>
      </c>
      <c r="AN87" s="58">
        <f t="shared" si="237"/>
        <v>869.04449976874776</v>
      </c>
      <c r="AO87" s="58">
        <f t="shared" si="237"/>
        <v>869.04449976874776</v>
      </c>
      <c r="AP87" s="81">
        <f t="shared" si="237"/>
        <v>695.2355998149983</v>
      </c>
      <c r="AQ87" s="58">
        <f t="shared" si="237"/>
        <v>695.2355998149983</v>
      </c>
      <c r="AR87" s="58">
        <f t="shared" si="237"/>
        <v>695.2355998149983</v>
      </c>
      <c r="AS87" s="81">
        <f t="shared" si="237"/>
        <v>556.18847985199864</v>
      </c>
      <c r="AT87" s="58">
        <f t="shared" si="237"/>
        <v>556.18847985199864</v>
      </c>
      <c r="AU87" s="58">
        <f t="shared" si="237"/>
        <v>556.18847985199864</v>
      </c>
      <c r="AV87" s="58">
        <f t="shared" si="237"/>
        <v>444.95078388159891</v>
      </c>
      <c r="AW87" s="58">
        <f t="shared" si="237"/>
        <v>444.95078388159891</v>
      </c>
      <c r="AX87" s="58">
        <f t="shared" si="237"/>
        <v>444.95078388159891</v>
      </c>
      <c r="AY87" s="58">
        <f t="shared" si="237"/>
        <v>355.96062710527917</v>
      </c>
      <c r="AZ87" s="58">
        <f t="shared" si="237"/>
        <v>355.96062710527917</v>
      </c>
      <c r="BA87" s="58">
        <f t="shared" si="237"/>
        <v>355.96062710527917</v>
      </c>
      <c r="BB87" s="58">
        <f t="shared" si="237"/>
        <v>284.76850168422334</v>
      </c>
      <c r="BC87" s="58">
        <f t="shared" si="237"/>
        <v>284.76850168422334</v>
      </c>
      <c r="BD87" s="58">
        <f t="shared" si="237"/>
        <v>284.76850168422334</v>
      </c>
      <c r="BE87" s="58">
        <f t="shared" si="237"/>
        <v>227.81480134737868</v>
      </c>
      <c r="BF87" s="58">
        <f t="shared" si="237"/>
        <v>227.81480134737868</v>
      </c>
      <c r="BG87" s="58">
        <f t="shared" si="237"/>
        <v>227.81480134737868</v>
      </c>
      <c r="BH87" s="58">
        <f t="shared" si="237"/>
        <v>182.25184107790295</v>
      </c>
      <c r="BI87" s="58">
        <f t="shared" si="237"/>
        <v>182.25184107790295</v>
      </c>
      <c r="BJ87" s="58">
        <f t="shared" si="237"/>
        <v>182.25184107790295</v>
      </c>
      <c r="BK87" s="58">
        <f t="shared" si="237"/>
        <v>145.80147286232236</v>
      </c>
      <c r="BL87" s="58">
        <f t="shared" si="237"/>
        <v>145.80147286232236</v>
      </c>
      <c r="BM87" s="58">
        <f t="shared" si="237"/>
        <v>145.80147286232236</v>
      </c>
      <c r="BN87" s="58">
        <f t="shared" si="237"/>
        <v>116.64117828985789</v>
      </c>
      <c r="BO87" s="58">
        <f t="shared" si="237"/>
        <v>116.64117828985789</v>
      </c>
      <c r="BP87" s="58">
        <f t="shared" si="237"/>
        <v>116.64117828985789</v>
      </c>
      <c r="BQ87" s="58">
        <f t="shared" si="237"/>
        <v>93.312942631886315</v>
      </c>
      <c r="BR87" s="58">
        <f t="shared" si="237"/>
        <v>93.312942631886315</v>
      </c>
      <c r="BS87" s="58">
        <f t="shared" si="237"/>
        <v>93.312942631886315</v>
      </c>
      <c r="BT87" s="58"/>
      <c r="BU87" s="58"/>
      <c r="BV87" s="58"/>
      <c r="BW87" s="58"/>
      <c r="BX87" s="58"/>
      <c r="BY87" s="58"/>
      <c r="BZ87" s="58"/>
      <c r="CA87" s="58"/>
      <c r="CB87" s="58"/>
    </row>
    <row r="88" spans="7:80" ht="15.75" hidden="1" customHeight="1" outlineLevel="1" x14ac:dyDescent="0.25">
      <c r="G88" s="141"/>
      <c r="H88" s="5" t="s">
        <v>8</v>
      </c>
      <c r="AB88" s="57"/>
      <c r="AC88" s="57"/>
      <c r="AD88" s="57"/>
      <c r="AE88" s="57"/>
      <c r="AF88" s="57"/>
      <c r="AG88" s="57"/>
      <c r="AH88" s="57"/>
      <c r="AI88" s="57"/>
      <c r="AJ88" s="81">
        <f t="shared" si="234"/>
        <v>372.44764275803465</v>
      </c>
      <c r="AK88" s="58">
        <f t="shared" si="235"/>
        <v>372.44764275803465</v>
      </c>
      <c r="AL88" s="58">
        <f t="shared" si="236"/>
        <v>372.44764275803465</v>
      </c>
      <c r="AM88" s="58">
        <f t="shared" ref="AM88:AM89" si="238">AJ88</f>
        <v>372.44764275803465</v>
      </c>
      <c r="AN88" s="58">
        <f t="shared" ref="AN88:AN89" si="239">AJ88</f>
        <v>372.44764275803465</v>
      </c>
      <c r="AO88" s="58">
        <f t="shared" ref="AO88:AO89" si="240">AJ88</f>
        <v>372.44764275803465</v>
      </c>
      <c r="AP88" s="81">
        <f t="shared" ref="AP88:BS88" si="241">AJ88*0.8</f>
        <v>297.95811420642775</v>
      </c>
      <c r="AQ88" s="58">
        <f t="shared" si="241"/>
        <v>297.95811420642775</v>
      </c>
      <c r="AR88" s="58">
        <f t="shared" si="241"/>
        <v>297.95811420642775</v>
      </c>
      <c r="AS88" s="58">
        <f t="shared" si="241"/>
        <v>297.95811420642775</v>
      </c>
      <c r="AT88" s="58">
        <f t="shared" si="241"/>
        <v>297.95811420642775</v>
      </c>
      <c r="AU88" s="58">
        <f t="shared" si="241"/>
        <v>297.95811420642775</v>
      </c>
      <c r="AV88" s="58">
        <f t="shared" si="241"/>
        <v>238.36649136514222</v>
      </c>
      <c r="AW88" s="58">
        <f t="shared" si="241"/>
        <v>238.36649136514222</v>
      </c>
      <c r="AX88" s="58">
        <f t="shared" si="241"/>
        <v>238.36649136514222</v>
      </c>
      <c r="AY88" s="58">
        <f t="shared" si="241"/>
        <v>238.36649136514222</v>
      </c>
      <c r="AZ88" s="58">
        <f t="shared" si="241"/>
        <v>238.36649136514222</v>
      </c>
      <c r="BA88" s="58">
        <f t="shared" si="241"/>
        <v>238.36649136514222</v>
      </c>
      <c r="BB88" s="58">
        <f t="shared" si="241"/>
        <v>190.6931930921138</v>
      </c>
      <c r="BC88" s="58">
        <f t="shared" si="241"/>
        <v>190.6931930921138</v>
      </c>
      <c r="BD88" s="58">
        <f t="shared" si="241"/>
        <v>190.6931930921138</v>
      </c>
      <c r="BE88" s="58">
        <f t="shared" si="241"/>
        <v>190.6931930921138</v>
      </c>
      <c r="BF88" s="58">
        <f t="shared" si="241"/>
        <v>190.6931930921138</v>
      </c>
      <c r="BG88" s="58">
        <f t="shared" si="241"/>
        <v>190.6931930921138</v>
      </c>
      <c r="BH88" s="58">
        <f t="shared" si="241"/>
        <v>152.55455447369104</v>
      </c>
      <c r="BI88" s="58">
        <f t="shared" si="241"/>
        <v>152.55455447369104</v>
      </c>
      <c r="BJ88" s="58">
        <f t="shared" si="241"/>
        <v>152.55455447369104</v>
      </c>
      <c r="BK88" s="58">
        <f t="shared" si="241"/>
        <v>152.55455447369104</v>
      </c>
      <c r="BL88" s="58">
        <f t="shared" si="241"/>
        <v>152.55455447369104</v>
      </c>
      <c r="BM88" s="58">
        <f t="shared" si="241"/>
        <v>152.55455447369104</v>
      </c>
      <c r="BN88" s="58">
        <f t="shared" si="241"/>
        <v>122.04364357895284</v>
      </c>
      <c r="BO88" s="58">
        <f t="shared" si="241"/>
        <v>122.04364357895284</v>
      </c>
      <c r="BP88" s="58">
        <f t="shared" si="241"/>
        <v>122.04364357895284</v>
      </c>
      <c r="BQ88" s="58">
        <f t="shared" si="241"/>
        <v>122.04364357895284</v>
      </c>
      <c r="BR88" s="58">
        <f t="shared" si="241"/>
        <v>122.04364357895284</v>
      </c>
      <c r="BS88" s="58">
        <f t="shared" si="241"/>
        <v>122.04364357895284</v>
      </c>
      <c r="BT88" s="58"/>
      <c r="BU88" s="58"/>
      <c r="BV88" s="58"/>
      <c r="BW88" s="58"/>
      <c r="BX88" s="58"/>
      <c r="BY88" s="58"/>
      <c r="BZ88" s="58"/>
      <c r="CA88" s="58"/>
      <c r="CB88" s="58"/>
    </row>
    <row r="89" spans="7:80" ht="15.75" hidden="1" customHeight="1" outlineLevel="1" x14ac:dyDescent="0.25">
      <c r="G89" s="141"/>
      <c r="H89" s="5" t="s">
        <v>10</v>
      </c>
      <c r="AB89" s="57"/>
      <c r="AC89" s="57"/>
      <c r="AD89" s="57"/>
      <c r="AE89" s="57"/>
      <c r="AF89" s="57"/>
      <c r="AG89" s="57"/>
      <c r="AH89" s="57"/>
      <c r="AI89" s="57"/>
      <c r="AJ89" s="81">
        <f t="shared" si="234"/>
        <v>93.111910689508662</v>
      </c>
      <c r="AK89" s="58">
        <f t="shared" si="235"/>
        <v>93.111910689508662</v>
      </c>
      <c r="AL89" s="58">
        <f t="shared" si="236"/>
        <v>93.111910689508662</v>
      </c>
      <c r="AM89" s="58">
        <f t="shared" si="238"/>
        <v>93.111910689508662</v>
      </c>
      <c r="AN89" s="58">
        <f t="shared" si="239"/>
        <v>93.111910689508662</v>
      </c>
      <c r="AO89" s="58">
        <f t="shared" si="240"/>
        <v>93.111910689508662</v>
      </c>
      <c r="AP89" s="58">
        <f>AJ89</f>
        <v>93.111910689508662</v>
      </c>
      <c r="AQ89" s="58">
        <f>AJ89</f>
        <v>93.111910689508662</v>
      </c>
      <c r="AR89" s="58">
        <f>AJ89</f>
        <v>93.111910689508662</v>
      </c>
      <c r="AS89" s="58">
        <f>AJ89</f>
        <v>93.111910689508662</v>
      </c>
      <c r="AT89" s="58">
        <f>AJ89</f>
        <v>93.111910689508662</v>
      </c>
      <c r="AU89" s="58">
        <f>AJ89</f>
        <v>93.111910689508662</v>
      </c>
      <c r="AV89" s="58">
        <f t="shared" ref="AV89:BS89" si="242">AJ89*0.8</f>
        <v>74.489528551606938</v>
      </c>
      <c r="AW89" s="58">
        <f t="shared" si="242"/>
        <v>74.489528551606938</v>
      </c>
      <c r="AX89" s="58">
        <f t="shared" si="242"/>
        <v>74.489528551606938</v>
      </c>
      <c r="AY89" s="58">
        <f t="shared" si="242"/>
        <v>74.489528551606938</v>
      </c>
      <c r="AZ89" s="58">
        <f t="shared" si="242"/>
        <v>74.489528551606938</v>
      </c>
      <c r="BA89" s="58">
        <f t="shared" si="242"/>
        <v>74.489528551606938</v>
      </c>
      <c r="BB89" s="58">
        <f t="shared" si="242"/>
        <v>74.489528551606938</v>
      </c>
      <c r="BC89" s="58">
        <f t="shared" si="242"/>
        <v>74.489528551606938</v>
      </c>
      <c r="BD89" s="58">
        <f t="shared" si="242"/>
        <v>74.489528551606938</v>
      </c>
      <c r="BE89" s="58">
        <f t="shared" si="242"/>
        <v>74.489528551606938</v>
      </c>
      <c r="BF89" s="58">
        <f t="shared" si="242"/>
        <v>74.489528551606938</v>
      </c>
      <c r="BG89" s="58">
        <f t="shared" si="242"/>
        <v>74.489528551606938</v>
      </c>
      <c r="BH89" s="58">
        <f t="shared" si="242"/>
        <v>59.591622841285556</v>
      </c>
      <c r="BI89" s="58">
        <f t="shared" si="242"/>
        <v>59.591622841285556</v>
      </c>
      <c r="BJ89" s="58">
        <f t="shared" si="242"/>
        <v>59.591622841285556</v>
      </c>
      <c r="BK89" s="58">
        <f t="shared" si="242"/>
        <v>59.591622841285556</v>
      </c>
      <c r="BL89" s="58">
        <f t="shared" si="242"/>
        <v>59.591622841285556</v>
      </c>
      <c r="BM89" s="58">
        <f t="shared" si="242"/>
        <v>59.591622841285556</v>
      </c>
      <c r="BN89" s="58">
        <f t="shared" si="242"/>
        <v>59.591622841285556</v>
      </c>
      <c r="BO89" s="58">
        <f t="shared" si="242"/>
        <v>59.591622841285556</v>
      </c>
      <c r="BP89" s="58">
        <f t="shared" si="242"/>
        <v>59.591622841285556</v>
      </c>
      <c r="BQ89" s="58">
        <f t="shared" si="242"/>
        <v>59.591622841285556</v>
      </c>
      <c r="BR89" s="58">
        <f t="shared" si="242"/>
        <v>59.591622841285556</v>
      </c>
      <c r="BS89" s="58">
        <f t="shared" si="242"/>
        <v>59.591622841285556</v>
      </c>
      <c r="BT89" s="58"/>
      <c r="BU89" s="58"/>
      <c r="BV89" s="58"/>
      <c r="BW89" s="58"/>
      <c r="BX89" s="58"/>
      <c r="BY89" s="58"/>
      <c r="BZ89" s="58"/>
      <c r="CA89" s="58"/>
      <c r="CB89" s="58"/>
    </row>
    <row r="90" spans="7:80" ht="15.75" hidden="1" customHeight="1" outlineLevel="1" x14ac:dyDescent="0.25">
      <c r="G90" s="140">
        <f>G87+1</f>
        <v>28</v>
      </c>
      <c r="H90" s="5" t="s">
        <v>5</v>
      </c>
      <c r="AB90" s="57"/>
      <c r="AC90" s="57"/>
      <c r="AD90" s="57"/>
      <c r="AE90" s="57"/>
      <c r="AF90" s="57"/>
      <c r="AG90" s="57"/>
      <c r="AH90" s="57"/>
      <c r="AI90" s="57"/>
      <c r="AJ90" s="57"/>
      <c r="AK90" s="81">
        <f t="shared" ref="AK90:AK92" si="243">AJ87*1.1</f>
        <v>1194.9361871820281</v>
      </c>
      <c r="AL90" s="58">
        <f t="shared" ref="AL90:AL92" si="244">AK90</f>
        <v>1194.9361871820281</v>
      </c>
      <c r="AM90" s="58">
        <f t="shared" ref="AM90:AM92" si="245">AK90</f>
        <v>1194.9361871820281</v>
      </c>
      <c r="AN90" s="81">
        <f t="shared" ref="AN90:BT90" si="246">AK90*0.8</f>
        <v>955.94894974562249</v>
      </c>
      <c r="AO90" s="58">
        <f t="shared" si="246"/>
        <v>955.94894974562249</v>
      </c>
      <c r="AP90" s="58">
        <f t="shared" si="246"/>
        <v>955.94894974562249</v>
      </c>
      <c r="AQ90" s="81">
        <f t="shared" si="246"/>
        <v>764.75915979649801</v>
      </c>
      <c r="AR90" s="58">
        <f t="shared" si="246"/>
        <v>764.75915979649801</v>
      </c>
      <c r="AS90" s="58">
        <f t="shared" si="246"/>
        <v>764.75915979649801</v>
      </c>
      <c r="AT90" s="58">
        <f t="shared" si="246"/>
        <v>611.80732783719839</v>
      </c>
      <c r="AU90" s="58">
        <f t="shared" si="246"/>
        <v>611.80732783719839</v>
      </c>
      <c r="AV90" s="58">
        <f t="shared" si="246"/>
        <v>611.80732783719839</v>
      </c>
      <c r="AW90" s="58">
        <f t="shared" si="246"/>
        <v>489.44586226975872</v>
      </c>
      <c r="AX90" s="58">
        <f t="shared" si="246"/>
        <v>489.44586226975872</v>
      </c>
      <c r="AY90" s="58">
        <f t="shared" si="246"/>
        <v>489.44586226975872</v>
      </c>
      <c r="AZ90" s="58">
        <f t="shared" si="246"/>
        <v>391.55668981580698</v>
      </c>
      <c r="BA90" s="58">
        <f t="shared" si="246"/>
        <v>391.55668981580698</v>
      </c>
      <c r="BB90" s="58">
        <f t="shared" si="246"/>
        <v>391.55668981580698</v>
      </c>
      <c r="BC90" s="58">
        <f t="shared" si="246"/>
        <v>313.24535185264563</v>
      </c>
      <c r="BD90" s="58">
        <f t="shared" si="246"/>
        <v>313.24535185264563</v>
      </c>
      <c r="BE90" s="58">
        <f t="shared" si="246"/>
        <v>313.24535185264563</v>
      </c>
      <c r="BF90" s="58">
        <f t="shared" si="246"/>
        <v>250.59628148211652</v>
      </c>
      <c r="BG90" s="58">
        <f t="shared" si="246"/>
        <v>250.59628148211652</v>
      </c>
      <c r="BH90" s="58">
        <f t="shared" si="246"/>
        <v>250.59628148211652</v>
      </c>
      <c r="BI90" s="58">
        <f t="shared" si="246"/>
        <v>200.47702518569324</v>
      </c>
      <c r="BJ90" s="58">
        <f t="shared" si="246"/>
        <v>200.47702518569324</v>
      </c>
      <c r="BK90" s="58">
        <f t="shared" si="246"/>
        <v>200.47702518569324</v>
      </c>
      <c r="BL90" s="58">
        <f t="shared" si="246"/>
        <v>160.38162014855459</v>
      </c>
      <c r="BM90" s="58">
        <f t="shared" si="246"/>
        <v>160.38162014855459</v>
      </c>
      <c r="BN90" s="58">
        <f t="shared" si="246"/>
        <v>160.38162014855459</v>
      </c>
      <c r="BO90" s="58">
        <f t="shared" si="246"/>
        <v>128.30529611884367</v>
      </c>
      <c r="BP90" s="58">
        <f t="shared" si="246"/>
        <v>128.30529611884367</v>
      </c>
      <c r="BQ90" s="58">
        <f t="shared" si="246"/>
        <v>128.30529611884367</v>
      </c>
      <c r="BR90" s="58">
        <f t="shared" si="246"/>
        <v>102.64423689507494</v>
      </c>
      <c r="BS90" s="58">
        <f t="shared" si="246"/>
        <v>102.64423689507494</v>
      </c>
      <c r="BT90" s="58">
        <f t="shared" si="246"/>
        <v>102.64423689507494</v>
      </c>
      <c r="BU90" s="58"/>
      <c r="BV90" s="58"/>
      <c r="BW90" s="58"/>
      <c r="BX90" s="58"/>
      <c r="BY90" s="58"/>
      <c r="BZ90" s="58"/>
      <c r="CA90" s="58"/>
      <c r="CB90" s="58"/>
    </row>
    <row r="91" spans="7:80" ht="15.75" hidden="1" customHeight="1" outlineLevel="1" x14ac:dyDescent="0.25">
      <c r="G91" s="141"/>
      <c r="H91" s="5" t="s">
        <v>8</v>
      </c>
      <c r="AB91" s="57"/>
      <c r="AC91" s="57"/>
      <c r="AD91" s="57"/>
      <c r="AE91" s="57"/>
      <c r="AF91" s="57"/>
      <c r="AG91" s="57"/>
      <c r="AH91" s="57"/>
      <c r="AI91" s="57"/>
      <c r="AJ91" s="57"/>
      <c r="AK91" s="81">
        <f t="shared" si="243"/>
        <v>409.69240703383815</v>
      </c>
      <c r="AL91" s="58">
        <f t="shared" si="244"/>
        <v>409.69240703383815</v>
      </c>
      <c r="AM91" s="58">
        <f t="shared" si="245"/>
        <v>409.69240703383815</v>
      </c>
      <c r="AN91" s="58">
        <f t="shared" ref="AN91:AN92" si="247">AK91</f>
        <v>409.69240703383815</v>
      </c>
      <c r="AO91" s="58">
        <f t="shared" ref="AO91:AO92" si="248">AK91</f>
        <v>409.69240703383815</v>
      </c>
      <c r="AP91" s="58">
        <f t="shared" ref="AP91:AP92" si="249">AK91</f>
        <v>409.69240703383815</v>
      </c>
      <c r="AQ91" s="81">
        <f t="shared" ref="AQ91:BT91" si="250">AK91*0.8</f>
        <v>327.75392562707054</v>
      </c>
      <c r="AR91" s="58">
        <f t="shared" si="250"/>
        <v>327.75392562707054</v>
      </c>
      <c r="AS91" s="58">
        <f t="shared" si="250"/>
        <v>327.75392562707054</v>
      </c>
      <c r="AT91" s="58">
        <f t="shared" si="250"/>
        <v>327.75392562707054</v>
      </c>
      <c r="AU91" s="58">
        <f t="shared" si="250"/>
        <v>327.75392562707054</v>
      </c>
      <c r="AV91" s="58">
        <f t="shared" si="250"/>
        <v>327.75392562707054</v>
      </c>
      <c r="AW91" s="58">
        <f t="shared" si="250"/>
        <v>262.20314050165643</v>
      </c>
      <c r="AX91" s="58">
        <f t="shared" si="250"/>
        <v>262.20314050165643</v>
      </c>
      <c r="AY91" s="58">
        <f t="shared" si="250"/>
        <v>262.20314050165643</v>
      </c>
      <c r="AZ91" s="58">
        <f t="shared" si="250"/>
        <v>262.20314050165643</v>
      </c>
      <c r="BA91" s="58">
        <f t="shared" si="250"/>
        <v>262.20314050165643</v>
      </c>
      <c r="BB91" s="58">
        <f t="shared" si="250"/>
        <v>262.20314050165643</v>
      </c>
      <c r="BC91" s="58">
        <f t="shared" si="250"/>
        <v>209.76251240132515</v>
      </c>
      <c r="BD91" s="58">
        <f t="shared" si="250"/>
        <v>209.76251240132515</v>
      </c>
      <c r="BE91" s="58">
        <f t="shared" si="250"/>
        <v>209.76251240132515</v>
      </c>
      <c r="BF91" s="58">
        <f t="shared" si="250"/>
        <v>209.76251240132515</v>
      </c>
      <c r="BG91" s="58">
        <f t="shared" si="250"/>
        <v>209.76251240132515</v>
      </c>
      <c r="BH91" s="58">
        <f t="shared" si="250"/>
        <v>209.76251240132515</v>
      </c>
      <c r="BI91" s="58">
        <f t="shared" si="250"/>
        <v>167.81000992106013</v>
      </c>
      <c r="BJ91" s="58">
        <f t="shared" si="250"/>
        <v>167.81000992106013</v>
      </c>
      <c r="BK91" s="58">
        <f t="shared" si="250"/>
        <v>167.81000992106013</v>
      </c>
      <c r="BL91" s="58">
        <f t="shared" si="250"/>
        <v>167.81000992106013</v>
      </c>
      <c r="BM91" s="58">
        <f t="shared" si="250"/>
        <v>167.81000992106013</v>
      </c>
      <c r="BN91" s="58">
        <f t="shared" si="250"/>
        <v>167.81000992106013</v>
      </c>
      <c r="BO91" s="58">
        <f t="shared" si="250"/>
        <v>134.2480079368481</v>
      </c>
      <c r="BP91" s="58">
        <f t="shared" si="250"/>
        <v>134.2480079368481</v>
      </c>
      <c r="BQ91" s="58">
        <f t="shared" si="250"/>
        <v>134.2480079368481</v>
      </c>
      <c r="BR91" s="58">
        <f t="shared" si="250"/>
        <v>134.2480079368481</v>
      </c>
      <c r="BS91" s="58">
        <f t="shared" si="250"/>
        <v>134.2480079368481</v>
      </c>
      <c r="BT91" s="58">
        <f t="shared" si="250"/>
        <v>134.2480079368481</v>
      </c>
      <c r="BU91" s="58"/>
      <c r="BV91" s="58"/>
      <c r="BW91" s="58"/>
      <c r="BX91" s="58"/>
      <c r="BY91" s="58"/>
      <c r="BZ91" s="58"/>
      <c r="CA91" s="58"/>
      <c r="CB91" s="58"/>
    </row>
    <row r="92" spans="7:80" ht="15.75" hidden="1" customHeight="1" outlineLevel="1" x14ac:dyDescent="0.25">
      <c r="G92" s="141"/>
      <c r="H92" s="5" t="s">
        <v>10</v>
      </c>
      <c r="AB92" s="57"/>
      <c r="AC92" s="57"/>
      <c r="AD92" s="57"/>
      <c r="AE92" s="57"/>
      <c r="AF92" s="57"/>
      <c r="AG92" s="57"/>
      <c r="AH92" s="57"/>
      <c r="AI92" s="57"/>
      <c r="AJ92" s="57"/>
      <c r="AK92" s="81">
        <f t="shared" si="243"/>
        <v>102.42310175845954</v>
      </c>
      <c r="AL92" s="58">
        <f t="shared" si="244"/>
        <v>102.42310175845954</v>
      </c>
      <c r="AM92" s="58">
        <f t="shared" si="245"/>
        <v>102.42310175845954</v>
      </c>
      <c r="AN92" s="58">
        <f t="shared" si="247"/>
        <v>102.42310175845954</v>
      </c>
      <c r="AO92" s="58">
        <f t="shared" si="248"/>
        <v>102.42310175845954</v>
      </c>
      <c r="AP92" s="58">
        <f t="shared" si="249"/>
        <v>102.42310175845954</v>
      </c>
      <c r="AQ92" s="58">
        <f>AK92</f>
        <v>102.42310175845954</v>
      </c>
      <c r="AR92" s="58">
        <f>AK92</f>
        <v>102.42310175845954</v>
      </c>
      <c r="AS92" s="58">
        <f>AK92</f>
        <v>102.42310175845954</v>
      </c>
      <c r="AT92" s="58">
        <f>AK92</f>
        <v>102.42310175845954</v>
      </c>
      <c r="AU92" s="58">
        <f>AK92</f>
        <v>102.42310175845954</v>
      </c>
      <c r="AV92" s="58">
        <f>AK92</f>
        <v>102.42310175845954</v>
      </c>
      <c r="AW92" s="58">
        <f t="shared" ref="AW92:BT92" si="251">AK92*0.8</f>
        <v>81.938481406767636</v>
      </c>
      <c r="AX92" s="58">
        <f t="shared" si="251"/>
        <v>81.938481406767636</v>
      </c>
      <c r="AY92" s="58">
        <f t="shared" si="251"/>
        <v>81.938481406767636</v>
      </c>
      <c r="AZ92" s="58">
        <f t="shared" si="251"/>
        <v>81.938481406767636</v>
      </c>
      <c r="BA92" s="58">
        <f t="shared" si="251"/>
        <v>81.938481406767636</v>
      </c>
      <c r="BB92" s="58">
        <f t="shared" si="251"/>
        <v>81.938481406767636</v>
      </c>
      <c r="BC92" s="58">
        <f t="shared" si="251"/>
        <v>81.938481406767636</v>
      </c>
      <c r="BD92" s="58">
        <f t="shared" si="251"/>
        <v>81.938481406767636</v>
      </c>
      <c r="BE92" s="58">
        <f t="shared" si="251"/>
        <v>81.938481406767636</v>
      </c>
      <c r="BF92" s="58">
        <f t="shared" si="251"/>
        <v>81.938481406767636</v>
      </c>
      <c r="BG92" s="58">
        <f t="shared" si="251"/>
        <v>81.938481406767636</v>
      </c>
      <c r="BH92" s="58">
        <f t="shared" si="251"/>
        <v>81.938481406767636</v>
      </c>
      <c r="BI92" s="58">
        <f t="shared" si="251"/>
        <v>65.550785125414109</v>
      </c>
      <c r="BJ92" s="58">
        <f t="shared" si="251"/>
        <v>65.550785125414109</v>
      </c>
      <c r="BK92" s="58">
        <f t="shared" si="251"/>
        <v>65.550785125414109</v>
      </c>
      <c r="BL92" s="58">
        <f t="shared" si="251"/>
        <v>65.550785125414109</v>
      </c>
      <c r="BM92" s="58">
        <f t="shared" si="251"/>
        <v>65.550785125414109</v>
      </c>
      <c r="BN92" s="58">
        <f t="shared" si="251"/>
        <v>65.550785125414109</v>
      </c>
      <c r="BO92" s="58">
        <f t="shared" si="251"/>
        <v>65.550785125414109</v>
      </c>
      <c r="BP92" s="58">
        <f t="shared" si="251"/>
        <v>65.550785125414109</v>
      </c>
      <c r="BQ92" s="58">
        <f t="shared" si="251"/>
        <v>65.550785125414109</v>
      </c>
      <c r="BR92" s="58">
        <f t="shared" si="251"/>
        <v>65.550785125414109</v>
      </c>
      <c r="BS92" s="58">
        <f t="shared" si="251"/>
        <v>65.550785125414109</v>
      </c>
      <c r="BT92" s="58">
        <f t="shared" si="251"/>
        <v>65.550785125414109</v>
      </c>
      <c r="BU92" s="58"/>
      <c r="BV92" s="58"/>
      <c r="BW92" s="58"/>
      <c r="BX92" s="58"/>
      <c r="BY92" s="58"/>
      <c r="BZ92" s="58"/>
      <c r="CA92" s="58"/>
      <c r="CB92" s="58"/>
    </row>
    <row r="93" spans="7:80" ht="15.75" hidden="1" customHeight="1" outlineLevel="1" x14ac:dyDescent="0.25">
      <c r="G93" s="140">
        <f>G90+1</f>
        <v>29</v>
      </c>
      <c r="H93" s="5" t="s">
        <v>5</v>
      </c>
      <c r="AB93" s="57"/>
      <c r="AC93" s="57"/>
      <c r="AD93" s="57"/>
      <c r="AE93" s="57"/>
      <c r="AF93" s="57"/>
      <c r="AG93" s="57"/>
      <c r="AH93" s="57"/>
      <c r="AI93" s="57"/>
      <c r="AJ93" s="57"/>
      <c r="AK93" s="57"/>
      <c r="AL93" s="81">
        <f t="shared" ref="AL93:AL95" si="252">AK90*1.1</f>
        <v>1314.429805900231</v>
      </c>
      <c r="AM93" s="58">
        <f t="shared" ref="AM93:AM95" si="253">AL93</f>
        <v>1314.429805900231</v>
      </c>
      <c r="AN93" s="58">
        <f t="shared" ref="AN93:AN95" si="254">AL93</f>
        <v>1314.429805900231</v>
      </c>
      <c r="AO93" s="81">
        <f t="shared" ref="AO93:BU93" si="255">AL93*0.8</f>
        <v>1051.5438447201848</v>
      </c>
      <c r="AP93" s="58">
        <f t="shared" si="255"/>
        <v>1051.5438447201848</v>
      </c>
      <c r="AQ93" s="58">
        <f t="shared" si="255"/>
        <v>1051.5438447201848</v>
      </c>
      <c r="AR93" s="81">
        <f t="shared" si="255"/>
        <v>841.23507577614782</v>
      </c>
      <c r="AS93" s="58">
        <f t="shared" si="255"/>
        <v>841.23507577614782</v>
      </c>
      <c r="AT93" s="58">
        <f t="shared" si="255"/>
        <v>841.23507577614782</v>
      </c>
      <c r="AU93" s="58">
        <f t="shared" si="255"/>
        <v>672.9880606209183</v>
      </c>
      <c r="AV93" s="58">
        <f t="shared" si="255"/>
        <v>672.9880606209183</v>
      </c>
      <c r="AW93" s="58">
        <f t="shared" si="255"/>
        <v>672.9880606209183</v>
      </c>
      <c r="AX93" s="58">
        <f t="shared" si="255"/>
        <v>538.39044849673462</v>
      </c>
      <c r="AY93" s="58">
        <f t="shared" si="255"/>
        <v>538.39044849673462</v>
      </c>
      <c r="AZ93" s="58">
        <f t="shared" si="255"/>
        <v>538.39044849673462</v>
      </c>
      <c r="BA93" s="58">
        <f t="shared" si="255"/>
        <v>430.71235879738771</v>
      </c>
      <c r="BB93" s="58">
        <f t="shared" si="255"/>
        <v>430.71235879738771</v>
      </c>
      <c r="BC93" s="58">
        <f t="shared" si="255"/>
        <v>430.71235879738771</v>
      </c>
      <c r="BD93" s="58">
        <f t="shared" si="255"/>
        <v>344.56988703791018</v>
      </c>
      <c r="BE93" s="58">
        <f t="shared" si="255"/>
        <v>344.56988703791018</v>
      </c>
      <c r="BF93" s="58">
        <f t="shared" si="255"/>
        <v>344.56988703791018</v>
      </c>
      <c r="BG93" s="58">
        <f t="shared" si="255"/>
        <v>275.65590963032815</v>
      </c>
      <c r="BH93" s="58">
        <f t="shared" si="255"/>
        <v>275.65590963032815</v>
      </c>
      <c r="BI93" s="58">
        <f t="shared" si="255"/>
        <v>275.65590963032815</v>
      </c>
      <c r="BJ93" s="58">
        <f t="shared" si="255"/>
        <v>220.52472770426255</v>
      </c>
      <c r="BK93" s="58">
        <f t="shared" si="255"/>
        <v>220.52472770426255</v>
      </c>
      <c r="BL93" s="58">
        <f t="shared" si="255"/>
        <v>220.52472770426255</v>
      </c>
      <c r="BM93" s="58">
        <f t="shared" si="255"/>
        <v>176.41978216341005</v>
      </c>
      <c r="BN93" s="58">
        <f t="shared" si="255"/>
        <v>176.41978216341005</v>
      </c>
      <c r="BO93" s="58">
        <f t="shared" si="255"/>
        <v>176.41978216341005</v>
      </c>
      <c r="BP93" s="58">
        <f t="shared" si="255"/>
        <v>141.13582573072804</v>
      </c>
      <c r="BQ93" s="58">
        <f t="shared" si="255"/>
        <v>141.13582573072804</v>
      </c>
      <c r="BR93" s="58">
        <f t="shared" si="255"/>
        <v>141.13582573072804</v>
      </c>
      <c r="BS93" s="58">
        <f t="shared" si="255"/>
        <v>112.90866058458244</v>
      </c>
      <c r="BT93" s="58">
        <f t="shared" si="255"/>
        <v>112.90866058458244</v>
      </c>
      <c r="BU93" s="58">
        <f t="shared" si="255"/>
        <v>112.90866058458244</v>
      </c>
      <c r="BV93" s="58"/>
      <c r="BW93" s="58"/>
      <c r="BX93" s="58"/>
      <c r="BY93" s="58"/>
      <c r="BZ93" s="58"/>
      <c r="CA93" s="58"/>
      <c r="CB93" s="58"/>
    </row>
    <row r="94" spans="7:80" ht="15.75" hidden="1" customHeight="1" outlineLevel="1" x14ac:dyDescent="0.25">
      <c r="G94" s="141"/>
      <c r="H94" s="5" t="s">
        <v>8</v>
      </c>
      <c r="AB94" s="57"/>
      <c r="AC94" s="57"/>
      <c r="AD94" s="57"/>
      <c r="AE94" s="57"/>
      <c r="AF94" s="57"/>
      <c r="AG94" s="57"/>
      <c r="AH94" s="57"/>
      <c r="AI94" s="57"/>
      <c r="AJ94" s="57"/>
      <c r="AK94" s="57"/>
      <c r="AL94" s="81">
        <f t="shared" si="252"/>
        <v>450.66164773722198</v>
      </c>
      <c r="AM94" s="58">
        <f t="shared" si="253"/>
        <v>450.66164773722198</v>
      </c>
      <c r="AN94" s="58">
        <f t="shared" si="254"/>
        <v>450.66164773722198</v>
      </c>
      <c r="AO94" s="58">
        <f t="shared" ref="AO94:AO95" si="256">AL94</f>
        <v>450.66164773722198</v>
      </c>
      <c r="AP94" s="58">
        <f t="shared" ref="AP94:AP95" si="257">AL94</f>
        <v>450.66164773722198</v>
      </c>
      <c r="AQ94" s="58">
        <f t="shared" ref="AQ94:AQ95" si="258">AL94</f>
        <v>450.66164773722198</v>
      </c>
      <c r="AR94" s="81">
        <f t="shared" ref="AR94:BU94" si="259">AL94*0.8</f>
        <v>360.5293181897776</v>
      </c>
      <c r="AS94" s="58">
        <f t="shared" si="259"/>
        <v>360.5293181897776</v>
      </c>
      <c r="AT94" s="58">
        <f t="shared" si="259"/>
        <v>360.5293181897776</v>
      </c>
      <c r="AU94" s="58">
        <f t="shared" si="259"/>
        <v>360.5293181897776</v>
      </c>
      <c r="AV94" s="58">
        <f t="shared" si="259"/>
        <v>360.5293181897776</v>
      </c>
      <c r="AW94" s="58">
        <f t="shared" si="259"/>
        <v>360.5293181897776</v>
      </c>
      <c r="AX94" s="58">
        <f t="shared" si="259"/>
        <v>288.42345455182209</v>
      </c>
      <c r="AY94" s="58">
        <f t="shared" si="259"/>
        <v>288.42345455182209</v>
      </c>
      <c r="AZ94" s="58">
        <f t="shared" si="259"/>
        <v>288.42345455182209</v>
      </c>
      <c r="BA94" s="58">
        <f t="shared" si="259"/>
        <v>288.42345455182209</v>
      </c>
      <c r="BB94" s="58">
        <f t="shared" si="259"/>
        <v>288.42345455182209</v>
      </c>
      <c r="BC94" s="58">
        <f t="shared" si="259"/>
        <v>288.42345455182209</v>
      </c>
      <c r="BD94" s="58">
        <f t="shared" si="259"/>
        <v>230.73876364145769</v>
      </c>
      <c r="BE94" s="58">
        <f t="shared" si="259"/>
        <v>230.73876364145769</v>
      </c>
      <c r="BF94" s="58">
        <f t="shared" si="259"/>
        <v>230.73876364145769</v>
      </c>
      <c r="BG94" s="58">
        <f t="shared" si="259"/>
        <v>230.73876364145769</v>
      </c>
      <c r="BH94" s="58">
        <f t="shared" si="259"/>
        <v>230.73876364145769</v>
      </c>
      <c r="BI94" s="58">
        <f t="shared" si="259"/>
        <v>230.73876364145769</v>
      </c>
      <c r="BJ94" s="58">
        <f t="shared" si="259"/>
        <v>184.59101091316617</v>
      </c>
      <c r="BK94" s="58">
        <f t="shared" si="259"/>
        <v>184.59101091316617</v>
      </c>
      <c r="BL94" s="58">
        <f t="shared" si="259"/>
        <v>184.59101091316617</v>
      </c>
      <c r="BM94" s="58">
        <f t="shared" si="259"/>
        <v>184.59101091316617</v>
      </c>
      <c r="BN94" s="58">
        <f t="shared" si="259"/>
        <v>184.59101091316617</v>
      </c>
      <c r="BO94" s="58">
        <f t="shared" si="259"/>
        <v>184.59101091316617</v>
      </c>
      <c r="BP94" s="58">
        <f t="shared" si="259"/>
        <v>147.67280873053295</v>
      </c>
      <c r="BQ94" s="58">
        <f t="shared" si="259"/>
        <v>147.67280873053295</v>
      </c>
      <c r="BR94" s="58">
        <f t="shared" si="259"/>
        <v>147.67280873053295</v>
      </c>
      <c r="BS94" s="58">
        <f t="shared" si="259"/>
        <v>147.67280873053295</v>
      </c>
      <c r="BT94" s="58">
        <f t="shared" si="259"/>
        <v>147.67280873053295</v>
      </c>
      <c r="BU94" s="58">
        <f t="shared" si="259"/>
        <v>147.67280873053295</v>
      </c>
      <c r="BV94" s="58"/>
      <c r="BW94" s="58"/>
      <c r="BX94" s="58"/>
      <c r="BY94" s="58"/>
      <c r="BZ94" s="58"/>
      <c r="CA94" s="58"/>
      <c r="CB94" s="58"/>
    </row>
    <row r="95" spans="7:80" ht="15.75" hidden="1" customHeight="1" outlineLevel="1" x14ac:dyDescent="0.25">
      <c r="G95" s="141"/>
      <c r="H95" s="5" t="s">
        <v>10</v>
      </c>
      <c r="AB95" s="57"/>
      <c r="AC95" s="57"/>
      <c r="AD95" s="57"/>
      <c r="AE95" s="57"/>
      <c r="AF95" s="57"/>
      <c r="AG95" s="57"/>
      <c r="AH95" s="57"/>
      <c r="AI95" s="57"/>
      <c r="AJ95" s="57"/>
      <c r="AK95" s="57"/>
      <c r="AL95" s="81">
        <f t="shared" si="252"/>
        <v>112.6654119343055</v>
      </c>
      <c r="AM95" s="58">
        <f t="shared" si="253"/>
        <v>112.6654119343055</v>
      </c>
      <c r="AN95" s="58">
        <f t="shared" si="254"/>
        <v>112.6654119343055</v>
      </c>
      <c r="AO95" s="58">
        <f t="shared" si="256"/>
        <v>112.6654119343055</v>
      </c>
      <c r="AP95" s="58">
        <f t="shared" si="257"/>
        <v>112.6654119343055</v>
      </c>
      <c r="AQ95" s="58">
        <f t="shared" si="258"/>
        <v>112.6654119343055</v>
      </c>
      <c r="AR95" s="58">
        <f>AL95</f>
        <v>112.6654119343055</v>
      </c>
      <c r="AS95" s="58">
        <f>AL95</f>
        <v>112.6654119343055</v>
      </c>
      <c r="AT95" s="58">
        <f>AL95</f>
        <v>112.6654119343055</v>
      </c>
      <c r="AU95" s="58">
        <f>AL95</f>
        <v>112.6654119343055</v>
      </c>
      <c r="AV95" s="58">
        <f>AL95</f>
        <v>112.6654119343055</v>
      </c>
      <c r="AW95" s="58">
        <f>AL95</f>
        <v>112.6654119343055</v>
      </c>
      <c r="AX95" s="58">
        <f t="shared" ref="AX95:BU95" si="260">AL95*0.8</f>
        <v>90.1323295474444</v>
      </c>
      <c r="AY95" s="58">
        <f t="shared" si="260"/>
        <v>90.1323295474444</v>
      </c>
      <c r="AZ95" s="58">
        <f t="shared" si="260"/>
        <v>90.1323295474444</v>
      </c>
      <c r="BA95" s="58">
        <f t="shared" si="260"/>
        <v>90.1323295474444</v>
      </c>
      <c r="BB95" s="58">
        <f t="shared" si="260"/>
        <v>90.1323295474444</v>
      </c>
      <c r="BC95" s="58">
        <f t="shared" si="260"/>
        <v>90.1323295474444</v>
      </c>
      <c r="BD95" s="58">
        <f t="shared" si="260"/>
        <v>90.1323295474444</v>
      </c>
      <c r="BE95" s="58">
        <f t="shared" si="260"/>
        <v>90.1323295474444</v>
      </c>
      <c r="BF95" s="58">
        <f t="shared" si="260"/>
        <v>90.1323295474444</v>
      </c>
      <c r="BG95" s="58">
        <f t="shared" si="260"/>
        <v>90.1323295474444</v>
      </c>
      <c r="BH95" s="58">
        <f t="shared" si="260"/>
        <v>90.1323295474444</v>
      </c>
      <c r="BI95" s="58">
        <f t="shared" si="260"/>
        <v>90.1323295474444</v>
      </c>
      <c r="BJ95" s="58">
        <f t="shared" si="260"/>
        <v>72.105863637955522</v>
      </c>
      <c r="BK95" s="58">
        <f t="shared" si="260"/>
        <v>72.105863637955522</v>
      </c>
      <c r="BL95" s="58">
        <f t="shared" si="260"/>
        <v>72.105863637955522</v>
      </c>
      <c r="BM95" s="58">
        <f t="shared" si="260"/>
        <v>72.105863637955522</v>
      </c>
      <c r="BN95" s="58">
        <f t="shared" si="260"/>
        <v>72.105863637955522</v>
      </c>
      <c r="BO95" s="58">
        <f t="shared" si="260"/>
        <v>72.105863637955522</v>
      </c>
      <c r="BP95" s="58">
        <f t="shared" si="260"/>
        <v>72.105863637955522</v>
      </c>
      <c r="BQ95" s="58">
        <f t="shared" si="260"/>
        <v>72.105863637955522</v>
      </c>
      <c r="BR95" s="58">
        <f t="shared" si="260"/>
        <v>72.105863637955522</v>
      </c>
      <c r="BS95" s="58">
        <f t="shared" si="260"/>
        <v>72.105863637955522</v>
      </c>
      <c r="BT95" s="58">
        <f t="shared" si="260"/>
        <v>72.105863637955522</v>
      </c>
      <c r="BU95" s="58">
        <f t="shared" si="260"/>
        <v>72.105863637955522</v>
      </c>
      <c r="BV95" s="58"/>
      <c r="BW95" s="58"/>
      <c r="BX95" s="58"/>
      <c r="BY95" s="58"/>
      <c r="BZ95" s="58"/>
      <c r="CA95" s="58"/>
      <c r="CB95" s="58"/>
    </row>
    <row r="96" spans="7:80" ht="15.75" hidden="1" customHeight="1" outlineLevel="1" x14ac:dyDescent="0.25">
      <c r="G96" s="140">
        <f>G93+1</f>
        <v>30</v>
      </c>
      <c r="H96" s="5" t="s">
        <v>5</v>
      </c>
      <c r="AB96" s="57"/>
      <c r="AC96" s="57"/>
      <c r="AD96" s="57"/>
      <c r="AE96" s="57"/>
      <c r="AF96" s="57"/>
      <c r="AG96" s="57"/>
      <c r="AH96" s="57"/>
      <c r="AI96" s="57"/>
      <c r="AJ96" s="57"/>
      <c r="AK96" s="57"/>
      <c r="AL96" s="57"/>
      <c r="AM96" s="81">
        <f t="shared" ref="AM96:AM98" si="261">AL93*1.1</f>
        <v>1445.8727864902542</v>
      </c>
      <c r="AN96" s="58">
        <f t="shared" ref="AN96:AN98" si="262">AM96</f>
        <v>1445.8727864902542</v>
      </c>
      <c r="AO96" s="58">
        <f t="shared" ref="AO96:AO98" si="263">AM96</f>
        <v>1445.8727864902542</v>
      </c>
      <c r="AP96" s="81">
        <f t="shared" ref="AP96:BV96" si="264">AM96*0.8</f>
        <v>1156.6982291922034</v>
      </c>
      <c r="AQ96" s="58">
        <f t="shared" si="264"/>
        <v>1156.6982291922034</v>
      </c>
      <c r="AR96" s="58">
        <f t="shared" si="264"/>
        <v>1156.6982291922034</v>
      </c>
      <c r="AS96" s="81">
        <f t="shared" si="264"/>
        <v>925.3585833537627</v>
      </c>
      <c r="AT96" s="58">
        <f t="shared" si="264"/>
        <v>925.3585833537627</v>
      </c>
      <c r="AU96" s="58">
        <f t="shared" si="264"/>
        <v>925.3585833537627</v>
      </c>
      <c r="AV96" s="58">
        <f t="shared" si="264"/>
        <v>740.2868666830102</v>
      </c>
      <c r="AW96" s="58">
        <f t="shared" si="264"/>
        <v>740.2868666830102</v>
      </c>
      <c r="AX96" s="58">
        <f t="shared" si="264"/>
        <v>740.2868666830102</v>
      </c>
      <c r="AY96" s="58">
        <f t="shared" si="264"/>
        <v>592.22949334640816</v>
      </c>
      <c r="AZ96" s="58">
        <f t="shared" si="264"/>
        <v>592.22949334640816</v>
      </c>
      <c r="BA96" s="58">
        <f t="shared" si="264"/>
        <v>592.22949334640816</v>
      </c>
      <c r="BB96" s="58">
        <f t="shared" si="264"/>
        <v>473.78359467712653</v>
      </c>
      <c r="BC96" s="58">
        <f t="shared" si="264"/>
        <v>473.78359467712653</v>
      </c>
      <c r="BD96" s="58">
        <f t="shared" si="264"/>
        <v>473.78359467712653</v>
      </c>
      <c r="BE96" s="58">
        <f t="shared" si="264"/>
        <v>379.02687574170125</v>
      </c>
      <c r="BF96" s="58">
        <f t="shared" si="264"/>
        <v>379.02687574170125</v>
      </c>
      <c r="BG96" s="58">
        <f t="shared" si="264"/>
        <v>379.02687574170125</v>
      </c>
      <c r="BH96" s="58">
        <f t="shared" si="264"/>
        <v>303.22150059336099</v>
      </c>
      <c r="BI96" s="58">
        <f t="shared" si="264"/>
        <v>303.22150059336099</v>
      </c>
      <c r="BJ96" s="58">
        <f t="shared" si="264"/>
        <v>303.22150059336099</v>
      </c>
      <c r="BK96" s="58">
        <f t="shared" si="264"/>
        <v>242.57720047468879</v>
      </c>
      <c r="BL96" s="58">
        <f t="shared" si="264"/>
        <v>242.57720047468879</v>
      </c>
      <c r="BM96" s="58">
        <f t="shared" si="264"/>
        <v>242.57720047468879</v>
      </c>
      <c r="BN96" s="58">
        <f t="shared" si="264"/>
        <v>194.06176037975104</v>
      </c>
      <c r="BO96" s="58">
        <f t="shared" si="264"/>
        <v>194.06176037975104</v>
      </c>
      <c r="BP96" s="58">
        <f t="shared" si="264"/>
        <v>194.06176037975104</v>
      </c>
      <c r="BQ96" s="58">
        <f t="shared" si="264"/>
        <v>155.24940830380083</v>
      </c>
      <c r="BR96" s="58">
        <f t="shared" si="264"/>
        <v>155.24940830380083</v>
      </c>
      <c r="BS96" s="58">
        <f t="shared" si="264"/>
        <v>155.24940830380083</v>
      </c>
      <c r="BT96" s="58">
        <f t="shared" si="264"/>
        <v>124.19952664304067</v>
      </c>
      <c r="BU96" s="58">
        <f t="shared" si="264"/>
        <v>124.19952664304067</v>
      </c>
      <c r="BV96" s="58">
        <f t="shared" si="264"/>
        <v>124.19952664304067</v>
      </c>
      <c r="BW96" s="58"/>
      <c r="BX96" s="58"/>
      <c r="BY96" s="58"/>
      <c r="BZ96" s="58"/>
      <c r="CA96" s="58"/>
      <c r="CB96" s="58"/>
    </row>
    <row r="97" spans="7:80" ht="15.75" hidden="1" customHeight="1" outlineLevel="1" x14ac:dyDescent="0.25">
      <c r="G97" s="141"/>
      <c r="H97" s="5" t="s">
        <v>8</v>
      </c>
      <c r="AB97" s="57"/>
      <c r="AC97" s="57"/>
      <c r="AD97" s="57"/>
      <c r="AE97" s="57"/>
      <c r="AF97" s="57"/>
      <c r="AG97" s="57"/>
      <c r="AH97" s="57"/>
      <c r="AI97" s="57"/>
      <c r="AJ97" s="57"/>
      <c r="AK97" s="57"/>
      <c r="AL97" s="57"/>
      <c r="AM97" s="81">
        <f t="shared" si="261"/>
        <v>495.7278125109442</v>
      </c>
      <c r="AN97" s="58">
        <f t="shared" si="262"/>
        <v>495.7278125109442</v>
      </c>
      <c r="AO97" s="58">
        <f t="shared" si="263"/>
        <v>495.7278125109442</v>
      </c>
      <c r="AP97" s="58">
        <f t="shared" ref="AP97:AP98" si="265">AM97</f>
        <v>495.7278125109442</v>
      </c>
      <c r="AQ97" s="58">
        <f t="shared" ref="AQ97:AQ98" si="266">AM97</f>
        <v>495.7278125109442</v>
      </c>
      <c r="AR97" s="58">
        <f t="shared" ref="AR97:AR98" si="267">AM97</f>
        <v>495.7278125109442</v>
      </c>
      <c r="AS97" s="81">
        <f t="shared" ref="AS97:BV97" si="268">AM97*0.8</f>
        <v>396.58225000875541</v>
      </c>
      <c r="AT97" s="58">
        <f t="shared" si="268"/>
        <v>396.58225000875541</v>
      </c>
      <c r="AU97" s="58">
        <f t="shared" si="268"/>
        <v>396.58225000875541</v>
      </c>
      <c r="AV97" s="58">
        <f t="shared" si="268"/>
        <v>396.58225000875541</v>
      </c>
      <c r="AW97" s="58">
        <f t="shared" si="268"/>
        <v>396.58225000875541</v>
      </c>
      <c r="AX97" s="58">
        <f t="shared" si="268"/>
        <v>396.58225000875541</v>
      </c>
      <c r="AY97" s="58">
        <f t="shared" si="268"/>
        <v>317.26580000700437</v>
      </c>
      <c r="AZ97" s="58">
        <f t="shared" si="268"/>
        <v>317.26580000700437</v>
      </c>
      <c r="BA97" s="58">
        <f t="shared" si="268"/>
        <v>317.26580000700437</v>
      </c>
      <c r="BB97" s="58">
        <f t="shared" si="268"/>
        <v>317.26580000700437</v>
      </c>
      <c r="BC97" s="58">
        <f t="shared" si="268"/>
        <v>317.26580000700437</v>
      </c>
      <c r="BD97" s="58">
        <f t="shared" si="268"/>
        <v>317.26580000700437</v>
      </c>
      <c r="BE97" s="58">
        <f t="shared" si="268"/>
        <v>253.8126400056035</v>
      </c>
      <c r="BF97" s="58">
        <f t="shared" si="268"/>
        <v>253.8126400056035</v>
      </c>
      <c r="BG97" s="58">
        <f t="shared" si="268"/>
        <v>253.8126400056035</v>
      </c>
      <c r="BH97" s="58">
        <f t="shared" si="268"/>
        <v>253.8126400056035</v>
      </c>
      <c r="BI97" s="58">
        <f t="shared" si="268"/>
        <v>253.8126400056035</v>
      </c>
      <c r="BJ97" s="58">
        <f t="shared" si="268"/>
        <v>253.8126400056035</v>
      </c>
      <c r="BK97" s="58">
        <f t="shared" si="268"/>
        <v>203.0501120044828</v>
      </c>
      <c r="BL97" s="58">
        <f t="shared" si="268"/>
        <v>203.0501120044828</v>
      </c>
      <c r="BM97" s="58">
        <f t="shared" si="268"/>
        <v>203.0501120044828</v>
      </c>
      <c r="BN97" s="58">
        <f t="shared" si="268"/>
        <v>203.0501120044828</v>
      </c>
      <c r="BO97" s="58">
        <f t="shared" si="268"/>
        <v>203.0501120044828</v>
      </c>
      <c r="BP97" s="58">
        <f t="shared" si="268"/>
        <v>203.0501120044828</v>
      </c>
      <c r="BQ97" s="58">
        <f t="shared" si="268"/>
        <v>162.44008960358624</v>
      </c>
      <c r="BR97" s="58">
        <f t="shared" si="268"/>
        <v>162.44008960358624</v>
      </c>
      <c r="BS97" s="58">
        <f t="shared" si="268"/>
        <v>162.44008960358624</v>
      </c>
      <c r="BT97" s="58">
        <f t="shared" si="268"/>
        <v>162.44008960358624</v>
      </c>
      <c r="BU97" s="58">
        <f t="shared" si="268"/>
        <v>162.44008960358624</v>
      </c>
      <c r="BV97" s="58">
        <f t="shared" si="268"/>
        <v>162.44008960358624</v>
      </c>
      <c r="BW97" s="58"/>
      <c r="BX97" s="58"/>
      <c r="BY97" s="58"/>
      <c r="BZ97" s="58"/>
      <c r="CA97" s="58"/>
      <c r="CB97" s="58"/>
    </row>
    <row r="98" spans="7:80" ht="15.75" hidden="1" customHeight="1" outlineLevel="1" x14ac:dyDescent="0.25">
      <c r="G98" s="141"/>
      <c r="H98" s="5" t="s">
        <v>10</v>
      </c>
      <c r="AB98" s="57"/>
      <c r="AC98" s="57"/>
      <c r="AD98" s="57"/>
      <c r="AE98" s="57"/>
      <c r="AF98" s="57"/>
      <c r="AG98" s="57"/>
      <c r="AH98" s="57"/>
      <c r="AI98" s="57"/>
      <c r="AJ98" s="57"/>
      <c r="AK98" s="57"/>
      <c r="AL98" s="57"/>
      <c r="AM98" s="81">
        <f t="shared" si="261"/>
        <v>123.93195312773605</v>
      </c>
      <c r="AN98" s="58">
        <f t="shared" si="262"/>
        <v>123.93195312773605</v>
      </c>
      <c r="AO98" s="58">
        <f t="shared" si="263"/>
        <v>123.93195312773605</v>
      </c>
      <c r="AP98" s="58">
        <f t="shared" si="265"/>
        <v>123.93195312773605</v>
      </c>
      <c r="AQ98" s="58">
        <f t="shared" si="266"/>
        <v>123.93195312773605</v>
      </c>
      <c r="AR98" s="58">
        <f t="shared" si="267"/>
        <v>123.93195312773605</v>
      </c>
      <c r="AS98" s="58">
        <f>AM98</f>
        <v>123.93195312773605</v>
      </c>
      <c r="AT98" s="58">
        <f>AM98</f>
        <v>123.93195312773605</v>
      </c>
      <c r="AU98" s="58">
        <f>AM98</f>
        <v>123.93195312773605</v>
      </c>
      <c r="AV98" s="58">
        <f>AM98</f>
        <v>123.93195312773605</v>
      </c>
      <c r="AW98" s="58">
        <f>AM98</f>
        <v>123.93195312773605</v>
      </c>
      <c r="AX98" s="58">
        <f>AM98</f>
        <v>123.93195312773605</v>
      </c>
      <c r="AY98" s="58">
        <f t="shared" ref="AY98:BV98" si="269">AM98*0.8</f>
        <v>99.145562502188852</v>
      </c>
      <c r="AZ98" s="58">
        <f t="shared" si="269"/>
        <v>99.145562502188852</v>
      </c>
      <c r="BA98" s="58">
        <f t="shared" si="269"/>
        <v>99.145562502188852</v>
      </c>
      <c r="BB98" s="58">
        <f t="shared" si="269"/>
        <v>99.145562502188852</v>
      </c>
      <c r="BC98" s="58">
        <f t="shared" si="269"/>
        <v>99.145562502188852</v>
      </c>
      <c r="BD98" s="58">
        <f t="shared" si="269"/>
        <v>99.145562502188852</v>
      </c>
      <c r="BE98" s="58">
        <f t="shared" si="269"/>
        <v>99.145562502188852</v>
      </c>
      <c r="BF98" s="58">
        <f t="shared" si="269"/>
        <v>99.145562502188852</v>
      </c>
      <c r="BG98" s="58">
        <f t="shared" si="269"/>
        <v>99.145562502188852</v>
      </c>
      <c r="BH98" s="58">
        <f t="shared" si="269"/>
        <v>99.145562502188852</v>
      </c>
      <c r="BI98" s="58">
        <f t="shared" si="269"/>
        <v>99.145562502188852</v>
      </c>
      <c r="BJ98" s="58">
        <f t="shared" si="269"/>
        <v>99.145562502188852</v>
      </c>
      <c r="BK98" s="58">
        <f t="shared" si="269"/>
        <v>79.316450001751093</v>
      </c>
      <c r="BL98" s="58">
        <f t="shared" si="269"/>
        <v>79.316450001751093</v>
      </c>
      <c r="BM98" s="58">
        <f t="shared" si="269"/>
        <v>79.316450001751093</v>
      </c>
      <c r="BN98" s="58">
        <f t="shared" si="269"/>
        <v>79.316450001751093</v>
      </c>
      <c r="BO98" s="58">
        <f t="shared" si="269"/>
        <v>79.316450001751093</v>
      </c>
      <c r="BP98" s="58">
        <f t="shared" si="269"/>
        <v>79.316450001751093</v>
      </c>
      <c r="BQ98" s="58">
        <f t="shared" si="269"/>
        <v>79.316450001751093</v>
      </c>
      <c r="BR98" s="58">
        <f t="shared" si="269"/>
        <v>79.316450001751093</v>
      </c>
      <c r="BS98" s="58">
        <f t="shared" si="269"/>
        <v>79.316450001751093</v>
      </c>
      <c r="BT98" s="58">
        <f t="shared" si="269"/>
        <v>79.316450001751093</v>
      </c>
      <c r="BU98" s="58">
        <f t="shared" si="269"/>
        <v>79.316450001751093</v>
      </c>
      <c r="BV98" s="58">
        <f t="shared" si="269"/>
        <v>79.316450001751093</v>
      </c>
      <c r="BW98" s="58"/>
      <c r="BX98" s="58"/>
      <c r="BY98" s="58"/>
      <c r="BZ98" s="58"/>
      <c r="CA98" s="58"/>
      <c r="CB98" s="58"/>
    </row>
    <row r="99" spans="7:80" ht="15.75" hidden="1" customHeight="1" outlineLevel="1" x14ac:dyDescent="0.25">
      <c r="G99" s="140">
        <f>G96+1</f>
        <v>31</v>
      </c>
      <c r="H99" s="5" t="s">
        <v>5</v>
      </c>
      <c r="AB99" s="57"/>
      <c r="AC99" s="57"/>
      <c r="AD99" s="57"/>
      <c r="AE99" s="57"/>
      <c r="AF99" s="57"/>
      <c r="AG99" s="57"/>
      <c r="AH99" s="57"/>
      <c r="AI99" s="57"/>
      <c r="AJ99" s="57"/>
      <c r="AK99" s="57"/>
      <c r="AL99" s="57"/>
      <c r="AM99" s="57"/>
      <c r="AN99" s="81">
        <f t="shared" ref="AN99:AN101" si="270">AM96*1.1</f>
        <v>1590.4600651392798</v>
      </c>
      <c r="AO99" s="58">
        <f t="shared" ref="AO99:AO101" si="271">AN99</f>
        <v>1590.4600651392798</v>
      </c>
      <c r="AP99" s="58">
        <f t="shared" ref="AP99:AP101" si="272">AN99</f>
        <v>1590.4600651392798</v>
      </c>
      <c r="AQ99" s="81">
        <f t="shared" ref="AQ99:BW99" si="273">AN99*0.8</f>
        <v>1272.3680521114238</v>
      </c>
      <c r="AR99" s="58">
        <f t="shared" si="273"/>
        <v>1272.3680521114238</v>
      </c>
      <c r="AS99" s="58">
        <f t="shared" si="273"/>
        <v>1272.3680521114238</v>
      </c>
      <c r="AT99" s="58">
        <f t="shared" si="273"/>
        <v>1017.8944416891391</v>
      </c>
      <c r="AU99" s="58">
        <f t="shared" si="273"/>
        <v>1017.8944416891391</v>
      </c>
      <c r="AV99" s="58">
        <f t="shared" si="273"/>
        <v>1017.8944416891391</v>
      </c>
      <c r="AW99" s="58">
        <f t="shared" si="273"/>
        <v>814.31555335131134</v>
      </c>
      <c r="AX99" s="58">
        <f t="shared" si="273"/>
        <v>814.31555335131134</v>
      </c>
      <c r="AY99" s="58">
        <f t="shared" si="273"/>
        <v>814.31555335131134</v>
      </c>
      <c r="AZ99" s="58">
        <f t="shared" si="273"/>
        <v>651.45244268104909</v>
      </c>
      <c r="BA99" s="58">
        <f t="shared" si="273"/>
        <v>651.45244268104909</v>
      </c>
      <c r="BB99" s="58">
        <f t="shared" si="273"/>
        <v>651.45244268104909</v>
      </c>
      <c r="BC99" s="58">
        <f t="shared" si="273"/>
        <v>521.16195414483934</v>
      </c>
      <c r="BD99" s="58">
        <f t="shared" si="273"/>
        <v>521.16195414483934</v>
      </c>
      <c r="BE99" s="58">
        <f t="shared" si="273"/>
        <v>521.16195414483934</v>
      </c>
      <c r="BF99" s="58">
        <f t="shared" si="273"/>
        <v>416.92956331587152</v>
      </c>
      <c r="BG99" s="58">
        <f t="shared" si="273"/>
        <v>416.92956331587152</v>
      </c>
      <c r="BH99" s="58">
        <f t="shared" si="273"/>
        <v>416.92956331587152</v>
      </c>
      <c r="BI99" s="58">
        <f t="shared" si="273"/>
        <v>333.54365065269724</v>
      </c>
      <c r="BJ99" s="58">
        <f t="shared" si="273"/>
        <v>333.54365065269724</v>
      </c>
      <c r="BK99" s="58">
        <f t="shared" si="273"/>
        <v>333.54365065269724</v>
      </c>
      <c r="BL99" s="58">
        <f t="shared" si="273"/>
        <v>266.8349205221578</v>
      </c>
      <c r="BM99" s="58">
        <f t="shared" si="273"/>
        <v>266.8349205221578</v>
      </c>
      <c r="BN99" s="58">
        <f t="shared" si="273"/>
        <v>266.8349205221578</v>
      </c>
      <c r="BO99" s="58">
        <f t="shared" si="273"/>
        <v>213.46793641772626</v>
      </c>
      <c r="BP99" s="58">
        <f t="shared" si="273"/>
        <v>213.46793641772626</v>
      </c>
      <c r="BQ99" s="58">
        <f t="shared" si="273"/>
        <v>213.46793641772626</v>
      </c>
      <c r="BR99" s="58">
        <f t="shared" si="273"/>
        <v>170.77434913418102</v>
      </c>
      <c r="BS99" s="58">
        <f t="shared" si="273"/>
        <v>170.77434913418102</v>
      </c>
      <c r="BT99" s="58">
        <f t="shared" si="273"/>
        <v>170.77434913418102</v>
      </c>
      <c r="BU99" s="58">
        <f t="shared" si="273"/>
        <v>136.61947930734482</v>
      </c>
      <c r="BV99" s="58">
        <f t="shared" si="273"/>
        <v>136.61947930734482</v>
      </c>
      <c r="BW99" s="58">
        <f t="shared" si="273"/>
        <v>136.61947930734482</v>
      </c>
      <c r="BX99" s="58"/>
      <c r="BY99" s="58"/>
      <c r="BZ99" s="58"/>
      <c r="CA99" s="58"/>
      <c r="CB99" s="58"/>
    </row>
    <row r="100" spans="7:80" ht="15.75" hidden="1" customHeight="1" outlineLevel="1" x14ac:dyDescent="0.25">
      <c r="G100" s="141"/>
      <c r="H100" s="5" t="s">
        <v>8</v>
      </c>
      <c r="AB100" s="57"/>
      <c r="AC100" s="57"/>
      <c r="AD100" s="57"/>
      <c r="AE100" s="57"/>
      <c r="AF100" s="57"/>
      <c r="AG100" s="57"/>
      <c r="AH100" s="57"/>
      <c r="AI100" s="57"/>
      <c r="AJ100" s="57"/>
      <c r="AK100" s="57"/>
      <c r="AL100" s="57"/>
      <c r="AM100" s="57"/>
      <c r="AN100" s="81">
        <f t="shared" si="270"/>
        <v>545.30059376203872</v>
      </c>
      <c r="AO100" s="58">
        <f t="shared" si="271"/>
        <v>545.30059376203872</v>
      </c>
      <c r="AP100" s="58">
        <f t="shared" si="272"/>
        <v>545.30059376203872</v>
      </c>
      <c r="AQ100" s="58">
        <f t="shared" ref="AQ100:AQ101" si="274">AN100</f>
        <v>545.30059376203872</v>
      </c>
      <c r="AR100" s="58">
        <f t="shared" ref="AR100:AR101" si="275">AN100</f>
        <v>545.30059376203872</v>
      </c>
      <c r="AS100" s="58">
        <f t="shared" ref="AS100:AS101" si="276">AN100</f>
        <v>545.30059376203872</v>
      </c>
      <c r="AT100" s="58">
        <f t="shared" ref="AT100:BW100" si="277">AN100*0.8</f>
        <v>436.24047500963098</v>
      </c>
      <c r="AU100" s="58">
        <f t="shared" si="277"/>
        <v>436.24047500963098</v>
      </c>
      <c r="AV100" s="58">
        <f t="shared" si="277"/>
        <v>436.24047500963098</v>
      </c>
      <c r="AW100" s="58">
        <f t="shared" si="277"/>
        <v>436.24047500963098</v>
      </c>
      <c r="AX100" s="58">
        <f t="shared" si="277"/>
        <v>436.24047500963098</v>
      </c>
      <c r="AY100" s="58">
        <f t="shared" si="277"/>
        <v>436.24047500963098</v>
      </c>
      <c r="AZ100" s="58">
        <f t="shared" si="277"/>
        <v>348.99238000770481</v>
      </c>
      <c r="BA100" s="58">
        <f t="shared" si="277"/>
        <v>348.99238000770481</v>
      </c>
      <c r="BB100" s="58">
        <f t="shared" si="277"/>
        <v>348.99238000770481</v>
      </c>
      <c r="BC100" s="58">
        <f t="shared" si="277"/>
        <v>348.99238000770481</v>
      </c>
      <c r="BD100" s="58">
        <f t="shared" si="277"/>
        <v>348.99238000770481</v>
      </c>
      <c r="BE100" s="58">
        <f t="shared" si="277"/>
        <v>348.99238000770481</v>
      </c>
      <c r="BF100" s="58">
        <f t="shared" si="277"/>
        <v>279.19390400616385</v>
      </c>
      <c r="BG100" s="58">
        <f t="shared" si="277"/>
        <v>279.19390400616385</v>
      </c>
      <c r="BH100" s="58">
        <f t="shared" si="277"/>
        <v>279.19390400616385</v>
      </c>
      <c r="BI100" s="58">
        <f t="shared" si="277"/>
        <v>279.19390400616385</v>
      </c>
      <c r="BJ100" s="58">
        <f t="shared" si="277"/>
        <v>279.19390400616385</v>
      </c>
      <c r="BK100" s="58">
        <f t="shared" si="277"/>
        <v>279.19390400616385</v>
      </c>
      <c r="BL100" s="58">
        <f t="shared" si="277"/>
        <v>223.35512320493109</v>
      </c>
      <c r="BM100" s="58">
        <f t="shared" si="277"/>
        <v>223.35512320493109</v>
      </c>
      <c r="BN100" s="58">
        <f t="shared" si="277"/>
        <v>223.35512320493109</v>
      </c>
      <c r="BO100" s="58">
        <f t="shared" si="277"/>
        <v>223.35512320493109</v>
      </c>
      <c r="BP100" s="58">
        <f t="shared" si="277"/>
        <v>223.35512320493109</v>
      </c>
      <c r="BQ100" s="58">
        <f t="shared" si="277"/>
        <v>223.35512320493109</v>
      </c>
      <c r="BR100" s="58">
        <f t="shared" si="277"/>
        <v>178.68409856394487</v>
      </c>
      <c r="BS100" s="58">
        <f t="shared" si="277"/>
        <v>178.68409856394487</v>
      </c>
      <c r="BT100" s="58">
        <f t="shared" si="277"/>
        <v>178.68409856394487</v>
      </c>
      <c r="BU100" s="58">
        <f t="shared" si="277"/>
        <v>178.68409856394487</v>
      </c>
      <c r="BV100" s="58">
        <f t="shared" si="277"/>
        <v>178.68409856394487</v>
      </c>
      <c r="BW100" s="58">
        <f t="shared" si="277"/>
        <v>178.68409856394487</v>
      </c>
      <c r="BX100" s="58"/>
      <c r="BY100" s="58"/>
      <c r="BZ100" s="58"/>
      <c r="CA100" s="58"/>
      <c r="CB100" s="58"/>
    </row>
    <row r="101" spans="7:80" ht="15.75" hidden="1" customHeight="1" outlineLevel="1" x14ac:dyDescent="0.25">
      <c r="G101" s="141"/>
      <c r="H101" s="5" t="s">
        <v>10</v>
      </c>
      <c r="AB101" s="57"/>
      <c r="AC101" s="57"/>
      <c r="AD101" s="57"/>
      <c r="AE101" s="57"/>
      <c r="AF101" s="57"/>
      <c r="AG101" s="57"/>
      <c r="AH101" s="57"/>
      <c r="AI101" s="57"/>
      <c r="AJ101" s="57"/>
      <c r="AK101" s="57"/>
      <c r="AL101" s="57"/>
      <c r="AM101" s="57"/>
      <c r="AN101" s="81">
        <f t="shared" si="270"/>
        <v>136.32514844050968</v>
      </c>
      <c r="AO101" s="58">
        <f t="shared" si="271"/>
        <v>136.32514844050968</v>
      </c>
      <c r="AP101" s="58">
        <f t="shared" si="272"/>
        <v>136.32514844050968</v>
      </c>
      <c r="AQ101" s="58">
        <f t="shared" si="274"/>
        <v>136.32514844050968</v>
      </c>
      <c r="AR101" s="58">
        <f t="shared" si="275"/>
        <v>136.32514844050968</v>
      </c>
      <c r="AS101" s="58">
        <f t="shared" si="276"/>
        <v>136.32514844050968</v>
      </c>
      <c r="AT101" s="58">
        <f>AN101</f>
        <v>136.32514844050968</v>
      </c>
      <c r="AU101" s="58">
        <f>AN101</f>
        <v>136.32514844050968</v>
      </c>
      <c r="AV101" s="58">
        <f>AN101</f>
        <v>136.32514844050968</v>
      </c>
      <c r="AW101" s="58">
        <f>AN101</f>
        <v>136.32514844050968</v>
      </c>
      <c r="AX101" s="58">
        <f>AN101</f>
        <v>136.32514844050968</v>
      </c>
      <c r="AY101" s="58">
        <f>AN101</f>
        <v>136.32514844050968</v>
      </c>
      <c r="AZ101" s="58">
        <f t="shared" ref="AZ101:BW101" si="278">AN101*0.8</f>
        <v>109.06011875240775</v>
      </c>
      <c r="BA101" s="58">
        <f t="shared" si="278"/>
        <v>109.06011875240775</v>
      </c>
      <c r="BB101" s="58">
        <f t="shared" si="278"/>
        <v>109.06011875240775</v>
      </c>
      <c r="BC101" s="58">
        <f t="shared" si="278"/>
        <v>109.06011875240775</v>
      </c>
      <c r="BD101" s="58">
        <f t="shared" si="278"/>
        <v>109.06011875240775</v>
      </c>
      <c r="BE101" s="58">
        <f t="shared" si="278"/>
        <v>109.06011875240775</v>
      </c>
      <c r="BF101" s="58">
        <f t="shared" si="278"/>
        <v>109.06011875240775</v>
      </c>
      <c r="BG101" s="58">
        <f t="shared" si="278"/>
        <v>109.06011875240775</v>
      </c>
      <c r="BH101" s="58">
        <f t="shared" si="278"/>
        <v>109.06011875240775</v>
      </c>
      <c r="BI101" s="58">
        <f t="shared" si="278"/>
        <v>109.06011875240775</v>
      </c>
      <c r="BJ101" s="58">
        <f t="shared" si="278"/>
        <v>109.06011875240775</v>
      </c>
      <c r="BK101" s="58">
        <f t="shared" si="278"/>
        <v>109.06011875240775</v>
      </c>
      <c r="BL101" s="58">
        <f t="shared" si="278"/>
        <v>87.248095001926202</v>
      </c>
      <c r="BM101" s="58">
        <f t="shared" si="278"/>
        <v>87.248095001926202</v>
      </c>
      <c r="BN101" s="58">
        <f t="shared" si="278"/>
        <v>87.248095001926202</v>
      </c>
      <c r="BO101" s="58">
        <f t="shared" si="278"/>
        <v>87.248095001926202</v>
      </c>
      <c r="BP101" s="58">
        <f t="shared" si="278"/>
        <v>87.248095001926202</v>
      </c>
      <c r="BQ101" s="58">
        <f t="shared" si="278"/>
        <v>87.248095001926202</v>
      </c>
      <c r="BR101" s="58">
        <f t="shared" si="278"/>
        <v>87.248095001926202</v>
      </c>
      <c r="BS101" s="58">
        <f t="shared" si="278"/>
        <v>87.248095001926202</v>
      </c>
      <c r="BT101" s="58">
        <f t="shared" si="278"/>
        <v>87.248095001926202</v>
      </c>
      <c r="BU101" s="58">
        <f t="shared" si="278"/>
        <v>87.248095001926202</v>
      </c>
      <c r="BV101" s="58">
        <f t="shared" si="278"/>
        <v>87.248095001926202</v>
      </c>
      <c r="BW101" s="58">
        <f t="shared" si="278"/>
        <v>87.248095001926202</v>
      </c>
      <c r="BX101" s="58"/>
      <c r="BY101" s="58"/>
      <c r="BZ101" s="58"/>
      <c r="CA101" s="58"/>
      <c r="CB101" s="58"/>
    </row>
    <row r="102" spans="7:80" ht="15.75" hidden="1" customHeight="1" outlineLevel="1" x14ac:dyDescent="0.25">
      <c r="G102" s="140">
        <f>G99+1</f>
        <v>32</v>
      </c>
      <c r="H102" s="5" t="s">
        <v>5</v>
      </c>
      <c r="AB102" s="57"/>
      <c r="AC102" s="57"/>
      <c r="AD102" s="57"/>
      <c r="AE102" s="57"/>
      <c r="AF102" s="57"/>
      <c r="AG102" s="57"/>
      <c r="AH102" s="57"/>
      <c r="AI102" s="57"/>
      <c r="AJ102" s="57"/>
      <c r="AK102" s="57"/>
      <c r="AL102" s="57"/>
      <c r="AM102" s="57"/>
      <c r="AN102" s="57"/>
      <c r="AO102" s="81">
        <f t="shared" ref="AO102:AO104" si="279">AN99*1.1</f>
        <v>1749.506071653208</v>
      </c>
      <c r="AP102" s="58">
        <f t="shared" ref="AP102:AP104" si="280">AO102</f>
        <v>1749.506071653208</v>
      </c>
      <c r="AQ102" s="58">
        <f t="shared" ref="AQ102:AQ104" si="281">AO102</f>
        <v>1749.506071653208</v>
      </c>
      <c r="AR102" s="81">
        <f t="shared" ref="AR102:BX102" si="282">AO102*0.8</f>
        <v>1399.6048573225664</v>
      </c>
      <c r="AS102" s="58">
        <f t="shared" si="282"/>
        <v>1399.6048573225664</v>
      </c>
      <c r="AT102" s="58">
        <f t="shared" si="282"/>
        <v>1399.6048573225664</v>
      </c>
      <c r="AU102" s="58">
        <f t="shared" si="282"/>
        <v>1119.6838858580531</v>
      </c>
      <c r="AV102" s="58">
        <f t="shared" si="282"/>
        <v>1119.6838858580531</v>
      </c>
      <c r="AW102" s="58">
        <f t="shared" si="282"/>
        <v>1119.6838858580531</v>
      </c>
      <c r="AX102" s="58">
        <f t="shared" si="282"/>
        <v>895.74710868644252</v>
      </c>
      <c r="AY102" s="58">
        <f t="shared" si="282"/>
        <v>895.74710868644252</v>
      </c>
      <c r="AZ102" s="58">
        <f t="shared" si="282"/>
        <v>895.74710868644252</v>
      </c>
      <c r="BA102" s="58">
        <f t="shared" si="282"/>
        <v>716.59768694915408</v>
      </c>
      <c r="BB102" s="58">
        <f t="shared" si="282"/>
        <v>716.59768694915408</v>
      </c>
      <c r="BC102" s="58">
        <f t="shared" si="282"/>
        <v>716.59768694915408</v>
      </c>
      <c r="BD102" s="58">
        <f t="shared" si="282"/>
        <v>573.27814955932331</v>
      </c>
      <c r="BE102" s="58">
        <f t="shared" si="282"/>
        <v>573.27814955932331</v>
      </c>
      <c r="BF102" s="58">
        <f t="shared" si="282"/>
        <v>573.27814955932331</v>
      </c>
      <c r="BG102" s="58">
        <f t="shared" si="282"/>
        <v>458.62251964745866</v>
      </c>
      <c r="BH102" s="58">
        <f t="shared" si="282"/>
        <v>458.62251964745866</v>
      </c>
      <c r="BI102" s="58">
        <f t="shared" si="282"/>
        <v>458.62251964745866</v>
      </c>
      <c r="BJ102" s="58">
        <f t="shared" si="282"/>
        <v>366.89801571796693</v>
      </c>
      <c r="BK102" s="58">
        <f t="shared" si="282"/>
        <v>366.89801571796693</v>
      </c>
      <c r="BL102" s="58">
        <f t="shared" si="282"/>
        <v>366.89801571796693</v>
      </c>
      <c r="BM102" s="58">
        <f t="shared" si="282"/>
        <v>293.51841257437354</v>
      </c>
      <c r="BN102" s="58">
        <f t="shared" si="282"/>
        <v>293.51841257437354</v>
      </c>
      <c r="BO102" s="58">
        <f t="shared" si="282"/>
        <v>293.51841257437354</v>
      </c>
      <c r="BP102" s="58">
        <f t="shared" si="282"/>
        <v>234.81473005949886</v>
      </c>
      <c r="BQ102" s="58">
        <f t="shared" si="282"/>
        <v>234.81473005949886</v>
      </c>
      <c r="BR102" s="58">
        <f t="shared" si="282"/>
        <v>234.81473005949886</v>
      </c>
      <c r="BS102" s="58">
        <f t="shared" si="282"/>
        <v>187.8517840475991</v>
      </c>
      <c r="BT102" s="58">
        <f t="shared" si="282"/>
        <v>187.8517840475991</v>
      </c>
      <c r="BU102" s="58">
        <f t="shared" si="282"/>
        <v>187.8517840475991</v>
      </c>
      <c r="BV102" s="58">
        <f t="shared" si="282"/>
        <v>150.28142723807929</v>
      </c>
      <c r="BW102" s="58">
        <f t="shared" si="282"/>
        <v>150.28142723807929</v>
      </c>
      <c r="BX102" s="58">
        <f t="shared" si="282"/>
        <v>150.28142723807929</v>
      </c>
      <c r="BY102" s="58"/>
      <c r="BZ102" s="58"/>
      <c r="CA102" s="58"/>
      <c r="CB102" s="58"/>
    </row>
    <row r="103" spans="7:80" ht="15.75" hidden="1" customHeight="1" outlineLevel="1" x14ac:dyDescent="0.25">
      <c r="G103" s="141"/>
      <c r="H103" s="5" t="s">
        <v>8</v>
      </c>
      <c r="AB103" s="57"/>
      <c r="AC103" s="57"/>
      <c r="AD103" s="57"/>
      <c r="AE103" s="57"/>
      <c r="AF103" s="57"/>
      <c r="AG103" s="57"/>
      <c r="AH103" s="57"/>
      <c r="AI103" s="57"/>
      <c r="AJ103" s="57"/>
      <c r="AK103" s="57"/>
      <c r="AL103" s="57"/>
      <c r="AM103" s="57"/>
      <c r="AN103" s="57"/>
      <c r="AO103" s="81">
        <f t="shared" si="279"/>
        <v>599.83065313824261</v>
      </c>
      <c r="AP103" s="58">
        <f t="shared" si="280"/>
        <v>599.83065313824261</v>
      </c>
      <c r="AQ103" s="58">
        <f t="shared" si="281"/>
        <v>599.83065313824261</v>
      </c>
      <c r="AR103" s="58">
        <f t="shared" ref="AR103:AR104" si="283">AO103</f>
        <v>599.83065313824261</v>
      </c>
      <c r="AS103" s="58">
        <f t="shared" ref="AS103:AS104" si="284">AO103</f>
        <v>599.83065313824261</v>
      </c>
      <c r="AT103" s="58">
        <f t="shared" ref="AT103:AT104" si="285">AO103</f>
        <v>599.83065313824261</v>
      </c>
      <c r="AU103" s="58">
        <f t="shared" ref="AU103:BX103" si="286">AO103*0.8</f>
        <v>479.8645225105941</v>
      </c>
      <c r="AV103" s="58">
        <f t="shared" si="286"/>
        <v>479.8645225105941</v>
      </c>
      <c r="AW103" s="58">
        <f t="shared" si="286"/>
        <v>479.8645225105941</v>
      </c>
      <c r="AX103" s="58">
        <f t="shared" si="286"/>
        <v>479.8645225105941</v>
      </c>
      <c r="AY103" s="58">
        <f t="shared" si="286"/>
        <v>479.8645225105941</v>
      </c>
      <c r="AZ103" s="58">
        <f t="shared" si="286"/>
        <v>479.8645225105941</v>
      </c>
      <c r="BA103" s="58">
        <f t="shared" si="286"/>
        <v>383.89161800847529</v>
      </c>
      <c r="BB103" s="58">
        <f t="shared" si="286"/>
        <v>383.89161800847529</v>
      </c>
      <c r="BC103" s="58">
        <f t="shared" si="286"/>
        <v>383.89161800847529</v>
      </c>
      <c r="BD103" s="58">
        <f t="shared" si="286"/>
        <v>383.89161800847529</v>
      </c>
      <c r="BE103" s="58">
        <f t="shared" si="286"/>
        <v>383.89161800847529</v>
      </c>
      <c r="BF103" s="58">
        <f t="shared" si="286"/>
        <v>383.89161800847529</v>
      </c>
      <c r="BG103" s="58">
        <f t="shared" si="286"/>
        <v>307.11329440678026</v>
      </c>
      <c r="BH103" s="58">
        <f t="shared" si="286"/>
        <v>307.11329440678026</v>
      </c>
      <c r="BI103" s="58">
        <f t="shared" si="286"/>
        <v>307.11329440678026</v>
      </c>
      <c r="BJ103" s="58">
        <f t="shared" si="286"/>
        <v>307.11329440678026</v>
      </c>
      <c r="BK103" s="58">
        <f t="shared" si="286"/>
        <v>307.11329440678026</v>
      </c>
      <c r="BL103" s="58">
        <f t="shared" si="286"/>
        <v>307.11329440678026</v>
      </c>
      <c r="BM103" s="58">
        <f t="shared" si="286"/>
        <v>245.69063552542423</v>
      </c>
      <c r="BN103" s="58">
        <f t="shared" si="286"/>
        <v>245.69063552542423</v>
      </c>
      <c r="BO103" s="58">
        <f t="shared" si="286"/>
        <v>245.69063552542423</v>
      </c>
      <c r="BP103" s="58">
        <f t="shared" si="286"/>
        <v>245.69063552542423</v>
      </c>
      <c r="BQ103" s="58">
        <f t="shared" si="286"/>
        <v>245.69063552542423</v>
      </c>
      <c r="BR103" s="58">
        <f t="shared" si="286"/>
        <v>245.69063552542423</v>
      </c>
      <c r="BS103" s="58">
        <f t="shared" si="286"/>
        <v>196.55250842033939</v>
      </c>
      <c r="BT103" s="58">
        <f t="shared" si="286"/>
        <v>196.55250842033939</v>
      </c>
      <c r="BU103" s="58">
        <f t="shared" si="286"/>
        <v>196.55250842033939</v>
      </c>
      <c r="BV103" s="58">
        <f t="shared" si="286"/>
        <v>196.55250842033939</v>
      </c>
      <c r="BW103" s="58">
        <f t="shared" si="286"/>
        <v>196.55250842033939</v>
      </c>
      <c r="BX103" s="58">
        <f t="shared" si="286"/>
        <v>196.55250842033939</v>
      </c>
      <c r="BY103" s="58"/>
      <c r="BZ103" s="58"/>
      <c r="CA103" s="58"/>
      <c r="CB103" s="58"/>
    </row>
    <row r="104" spans="7:80" ht="15.75" hidden="1" customHeight="1" outlineLevel="1" x14ac:dyDescent="0.25">
      <c r="G104" s="141"/>
      <c r="H104" s="5" t="s">
        <v>10</v>
      </c>
      <c r="AB104" s="57"/>
      <c r="AC104" s="57"/>
      <c r="AD104" s="57"/>
      <c r="AE104" s="57"/>
      <c r="AF104" s="57"/>
      <c r="AG104" s="57"/>
      <c r="AH104" s="57"/>
      <c r="AI104" s="57"/>
      <c r="AJ104" s="57"/>
      <c r="AK104" s="57"/>
      <c r="AL104" s="57"/>
      <c r="AM104" s="57"/>
      <c r="AN104" s="57"/>
      <c r="AO104" s="81">
        <f t="shared" si="279"/>
        <v>149.95766328456065</v>
      </c>
      <c r="AP104" s="58">
        <f t="shared" si="280"/>
        <v>149.95766328456065</v>
      </c>
      <c r="AQ104" s="58">
        <f t="shared" si="281"/>
        <v>149.95766328456065</v>
      </c>
      <c r="AR104" s="58">
        <f t="shared" si="283"/>
        <v>149.95766328456065</v>
      </c>
      <c r="AS104" s="58">
        <f t="shared" si="284"/>
        <v>149.95766328456065</v>
      </c>
      <c r="AT104" s="58">
        <f t="shared" si="285"/>
        <v>149.95766328456065</v>
      </c>
      <c r="AU104" s="58">
        <f>AO104</f>
        <v>149.95766328456065</v>
      </c>
      <c r="AV104" s="58">
        <f>AO104</f>
        <v>149.95766328456065</v>
      </c>
      <c r="AW104" s="58">
        <f>AO104</f>
        <v>149.95766328456065</v>
      </c>
      <c r="AX104" s="58">
        <f>AO104</f>
        <v>149.95766328456065</v>
      </c>
      <c r="AY104" s="58">
        <f>AO104</f>
        <v>149.95766328456065</v>
      </c>
      <c r="AZ104" s="58">
        <f>AO104</f>
        <v>149.95766328456065</v>
      </c>
      <c r="BA104" s="58">
        <f t="shared" ref="BA104:BX104" si="287">AO104*0.8</f>
        <v>119.96613062764852</v>
      </c>
      <c r="BB104" s="58">
        <f t="shared" si="287"/>
        <v>119.96613062764852</v>
      </c>
      <c r="BC104" s="58">
        <f t="shared" si="287"/>
        <v>119.96613062764852</v>
      </c>
      <c r="BD104" s="58">
        <f t="shared" si="287"/>
        <v>119.96613062764852</v>
      </c>
      <c r="BE104" s="58">
        <f t="shared" si="287"/>
        <v>119.96613062764852</v>
      </c>
      <c r="BF104" s="58">
        <f t="shared" si="287"/>
        <v>119.96613062764852</v>
      </c>
      <c r="BG104" s="58">
        <f t="shared" si="287"/>
        <v>119.96613062764852</v>
      </c>
      <c r="BH104" s="58">
        <f t="shared" si="287"/>
        <v>119.96613062764852</v>
      </c>
      <c r="BI104" s="58">
        <f t="shared" si="287"/>
        <v>119.96613062764852</v>
      </c>
      <c r="BJ104" s="58">
        <f t="shared" si="287"/>
        <v>119.96613062764852</v>
      </c>
      <c r="BK104" s="58">
        <f t="shared" si="287"/>
        <v>119.96613062764852</v>
      </c>
      <c r="BL104" s="58">
        <f t="shared" si="287"/>
        <v>119.96613062764852</v>
      </c>
      <c r="BM104" s="58">
        <f t="shared" si="287"/>
        <v>95.972904502118823</v>
      </c>
      <c r="BN104" s="58">
        <f t="shared" si="287"/>
        <v>95.972904502118823</v>
      </c>
      <c r="BO104" s="58">
        <f t="shared" si="287"/>
        <v>95.972904502118823</v>
      </c>
      <c r="BP104" s="58">
        <f t="shared" si="287"/>
        <v>95.972904502118823</v>
      </c>
      <c r="BQ104" s="58">
        <f t="shared" si="287"/>
        <v>95.972904502118823</v>
      </c>
      <c r="BR104" s="58">
        <f t="shared" si="287"/>
        <v>95.972904502118823</v>
      </c>
      <c r="BS104" s="58">
        <f t="shared" si="287"/>
        <v>95.972904502118823</v>
      </c>
      <c r="BT104" s="58">
        <f t="shared" si="287"/>
        <v>95.972904502118823</v>
      </c>
      <c r="BU104" s="58">
        <f t="shared" si="287"/>
        <v>95.972904502118823</v>
      </c>
      <c r="BV104" s="58">
        <f t="shared" si="287"/>
        <v>95.972904502118823</v>
      </c>
      <c r="BW104" s="58">
        <f t="shared" si="287"/>
        <v>95.972904502118823</v>
      </c>
      <c r="BX104" s="58">
        <f t="shared" si="287"/>
        <v>95.972904502118823</v>
      </c>
      <c r="BY104" s="58"/>
      <c r="BZ104" s="58"/>
      <c r="CA104" s="58"/>
      <c r="CB104" s="58"/>
    </row>
    <row r="105" spans="7:80" ht="15.75" hidden="1" customHeight="1" outlineLevel="1" x14ac:dyDescent="0.25">
      <c r="G105" s="140">
        <f>G102+1</f>
        <v>33</v>
      </c>
      <c r="H105" s="5" t="s">
        <v>5</v>
      </c>
      <c r="AB105" s="57"/>
      <c r="AC105" s="57"/>
      <c r="AD105" s="57"/>
      <c r="AE105" s="57"/>
      <c r="AF105" s="57"/>
      <c r="AG105" s="57"/>
      <c r="AH105" s="57"/>
      <c r="AI105" s="57"/>
      <c r="AJ105" s="57"/>
      <c r="AK105" s="57"/>
      <c r="AL105" s="57"/>
      <c r="AM105" s="57"/>
      <c r="AN105" s="57"/>
      <c r="AO105" s="57"/>
      <c r="AP105" s="81">
        <f t="shared" ref="AP105:AP107" si="288">AO102*1.1</f>
        <v>1924.4566788185289</v>
      </c>
      <c r="AQ105" s="58">
        <f t="shared" ref="AQ105:AQ107" si="289">AP105</f>
        <v>1924.4566788185289</v>
      </c>
      <c r="AR105" s="58">
        <f t="shared" ref="AR105:AR107" si="290">AP105</f>
        <v>1924.4566788185289</v>
      </c>
      <c r="AS105" s="81">
        <f t="shared" ref="AS105:BY105" si="291">AP105*0.8</f>
        <v>1539.5653430548232</v>
      </c>
      <c r="AT105" s="58">
        <f t="shared" si="291"/>
        <v>1539.5653430548232</v>
      </c>
      <c r="AU105" s="58">
        <f t="shared" si="291"/>
        <v>1539.5653430548232</v>
      </c>
      <c r="AV105" s="58">
        <f t="shared" si="291"/>
        <v>1231.6522744438587</v>
      </c>
      <c r="AW105" s="58">
        <f t="shared" si="291"/>
        <v>1231.6522744438587</v>
      </c>
      <c r="AX105" s="58">
        <f t="shared" si="291"/>
        <v>1231.6522744438587</v>
      </c>
      <c r="AY105" s="58">
        <f t="shared" si="291"/>
        <v>985.32181955508702</v>
      </c>
      <c r="AZ105" s="58">
        <f t="shared" si="291"/>
        <v>985.32181955508702</v>
      </c>
      <c r="BA105" s="58">
        <f t="shared" si="291"/>
        <v>985.32181955508702</v>
      </c>
      <c r="BB105" s="58">
        <f t="shared" si="291"/>
        <v>788.25745564406964</v>
      </c>
      <c r="BC105" s="58">
        <f t="shared" si="291"/>
        <v>788.25745564406964</v>
      </c>
      <c r="BD105" s="58">
        <f t="shared" si="291"/>
        <v>788.25745564406964</v>
      </c>
      <c r="BE105" s="58">
        <f t="shared" si="291"/>
        <v>630.60596451525578</v>
      </c>
      <c r="BF105" s="58">
        <f t="shared" si="291"/>
        <v>630.60596451525578</v>
      </c>
      <c r="BG105" s="58">
        <f t="shared" si="291"/>
        <v>630.60596451525578</v>
      </c>
      <c r="BH105" s="58">
        <f t="shared" si="291"/>
        <v>504.48477161220467</v>
      </c>
      <c r="BI105" s="58">
        <f t="shared" si="291"/>
        <v>504.48477161220467</v>
      </c>
      <c r="BJ105" s="58">
        <f t="shared" si="291"/>
        <v>504.48477161220467</v>
      </c>
      <c r="BK105" s="58">
        <f t="shared" si="291"/>
        <v>403.58781728976373</v>
      </c>
      <c r="BL105" s="58">
        <f t="shared" si="291"/>
        <v>403.58781728976373</v>
      </c>
      <c r="BM105" s="58">
        <f t="shared" si="291"/>
        <v>403.58781728976373</v>
      </c>
      <c r="BN105" s="58">
        <f t="shared" si="291"/>
        <v>322.870253831811</v>
      </c>
      <c r="BO105" s="58">
        <f t="shared" si="291"/>
        <v>322.870253831811</v>
      </c>
      <c r="BP105" s="58">
        <f t="shared" si="291"/>
        <v>322.870253831811</v>
      </c>
      <c r="BQ105" s="58">
        <f t="shared" si="291"/>
        <v>258.29620306544882</v>
      </c>
      <c r="BR105" s="58">
        <f t="shared" si="291"/>
        <v>258.29620306544882</v>
      </c>
      <c r="BS105" s="58">
        <f t="shared" si="291"/>
        <v>258.29620306544882</v>
      </c>
      <c r="BT105" s="58">
        <f t="shared" si="291"/>
        <v>206.63696245235906</v>
      </c>
      <c r="BU105" s="58">
        <f t="shared" si="291"/>
        <v>206.63696245235906</v>
      </c>
      <c r="BV105" s="58">
        <f t="shared" si="291"/>
        <v>206.63696245235906</v>
      </c>
      <c r="BW105" s="58">
        <f t="shared" si="291"/>
        <v>165.30956996188726</v>
      </c>
      <c r="BX105" s="58">
        <f t="shared" si="291"/>
        <v>165.30956996188726</v>
      </c>
      <c r="BY105" s="58">
        <f t="shared" si="291"/>
        <v>165.30956996188726</v>
      </c>
      <c r="BZ105" s="58"/>
      <c r="CA105" s="58"/>
      <c r="CB105" s="58"/>
    </row>
    <row r="106" spans="7:80" ht="15.75" hidden="1" customHeight="1" outlineLevel="1" x14ac:dyDescent="0.25">
      <c r="G106" s="141"/>
      <c r="H106" s="5" t="s">
        <v>8</v>
      </c>
      <c r="AB106" s="57"/>
      <c r="AC106" s="57"/>
      <c r="AD106" s="57"/>
      <c r="AE106" s="57"/>
      <c r="AF106" s="57"/>
      <c r="AG106" s="57"/>
      <c r="AH106" s="57"/>
      <c r="AI106" s="57"/>
      <c r="AJ106" s="57"/>
      <c r="AK106" s="57"/>
      <c r="AL106" s="57"/>
      <c r="AM106" s="57"/>
      <c r="AN106" s="57"/>
      <c r="AO106" s="57"/>
      <c r="AP106" s="81">
        <f t="shared" si="288"/>
        <v>659.81371845206695</v>
      </c>
      <c r="AQ106" s="58">
        <f t="shared" si="289"/>
        <v>659.81371845206695</v>
      </c>
      <c r="AR106" s="58">
        <f t="shared" si="290"/>
        <v>659.81371845206695</v>
      </c>
      <c r="AS106" s="58">
        <f t="shared" ref="AS106:AS107" si="292">AP106</f>
        <v>659.81371845206695</v>
      </c>
      <c r="AT106" s="58">
        <f t="shared" ref="AT106:AT107" si="293">AP106</f>
        <v>659.81371845206695</v>
      </c>
      <c r="AU106" s="58">
        <f t="shared" ref="AU106:AU107" si="294">AP106</f>
        <v>659.81371845206695</v>
      </c>
      <c r="AV106" s="58">
        <f t="shared" ref="AV106:BY106" si="295">AP106*0.8</f>
        <v>527.85097476165356</v>
      </c>
      <c r="AW106" s="58">
        <f t="shared" si="295"/>
        <v>527.85097476165356</v>
      </c>
      <c r="AX106" s="58">
        <f t="shared" si="295"/>
        <v>527.85097476165356</v>
      </c>
      <c r="AY106" s="58">
        <f t="shared" si="295"/>
        <v>527.85097476165356</v>
      </c>
      <c r="AZ106" s="58">
        <f t="shared" si="295"/>
        <v>527.85097476165356</v>
      </c>
      <c r="BA106" s="58">
        <f t="shared" si="295"/>
        <v>527.85097476165356</v>
      </c>
      <c r="BB106" s="58">
        <f t="shared" si="295"/>
        <v>422.28077980932289</v>
      </c>
      <c r="BC106" s="58">
        <f t="shared" si="295"/>
        <v>422.28077980932289</v>
      </c>
      <c r="BD106" s="58">
        <f t="shared" si="295"/>
        <v>422.28077980932289</v>
      </c>
      <c r="BE106" s="58">
        <f t="shared" si="295"/>
        <v>422.28077980932289</v>
      </c>
      <c r="BF106" s="58">
        <f t="shared" si="295"/>
        <v>422.28077980932289</v>
      </c>
      <c r="BG106" s="58">
        <f t="shared" si="295"/>
        <v>422.28077980932289</v>
      </c>
      <c r="BH106" s="58">
        <f t="shared" si="295"/>
        <v>337.82462384745833</v>
      </c>
      <c r="BI106" s="58">
        <f t="shared" si="295"/>
        <v>337.82462384745833</v>
      </c>
      <c r="BJ106" s="58">
        <f t="shared" si="295"/>
        <v>337.82462384745833</v>
      </c>
      <c r="BK106" s="58">
        <f t="shared" si="295"/>
        <v>337.82462384745833</v>
      </c>
      <c r="BL106" s="58">
        <f t="shared" si="295"/>
        <v>337.82462384745833</v>
      </c>
      <c r="BM106" s="58">
        <f t="shared" si="295"/>
        <v>337.82462384745833</v>
      </c>
      <c r="BN106" s="58">
        <f t="shared" si="295"/>
        <v>270.25969907796667</v>
      </c>
      <c r="BO106" s="58">
        <f t="shared" si="295"/>
        <v>270.25969907796667</v>
      </c>
      <c r="BP106" s="58">
        <f t="shared" si="295"/>
        <v>270.25969907796667</v>
      </c>
      <c r="BQ106" s="58">
        <f t="shared" si="295"/>
        <v>270.25969907796667</v>
      </c>
      <c r="BR106" s="58">
        <f t="shared" si="295"/>
        <v>270.25969907796667</v>
      </c>
      <c r="BS106" s="58">
        <f t="shared" si="295"/>
        <v>270.25969907796667</v>
      </c>
      <c r="BT106" s="58">
        <f t="shared" si="295"/>
        <v>216.20775926237334</v>
      </c>
      <c r="BU106" s="58">
        <f t="shared" si="295"/>
        <v>216.20775926237334</v>
      </c>
      <c r="BV106" s="58">
        <f t="shared" si="295"/>
        <v>216.20775926237334</v>
      </c>
      <c r="BW106" s="58">
        <f t="shared" si="295"/>
        <v>216.20775926237334</v>
      </c>
      <c r="BX106" s="58">
        <f t="shared" si="295"/>
        <v>216.20775926237334</v>
      </c>
      <c r="BY106" s="58">
        <f t="shared" si="295"/>
        <v>216.20775926237334</v>
      </c>
      <c r="BZ106" s="58"/>
      <c r="CA106" s="58"/>
      <c r="CB106" s="58"/>
    </row>
    <row r="107" spans="7:80" ht="15.75" hidden="1" customHeight="1" outlineLevel="1" x14ac:dyDescent="0.25">
      <c r="G107" s="141"/>
      <c r="H107" s="5" t="s">
        <v>10</v>
      </c>
      <c r="AB107" s="57"/>
      <c r="AC107" s="57"/>
      <c r="AD107" s="57"/>
      <c r="AE107" s="57"/>
      <c r="AF107" s="57"/>
      <c r="AG107" s="57"/>
      <c r="AH107" s="57"/>
      <c r="AI107" s="57"/>
      <c r="AJ107" s="57"/>
      <c r="AK107" s="57"/>
      <c r="AL107" s="57"/>
      <c r="AM107" s="57"/>
      <c r="AN107" s="57"/>
      <c r="AO107" s="57"/>
      <c r="AP107" s="81">
        <f t="shared" si="288"/>
        <v>164.95342961301674</v>
      </c>
      <c r="AQ107" s="58">
        <f t="shared" si="289"/>
        <v>164.95342961301674</v>
      </c>
      <c r="AR107" s="58">
        <f t="shared" si="290"/>
        <v>164.95342961301674</v>
      </c>
      <c r="AS107" s="58">
        <f t="shared" si="292"/>
        <v>164.95342961301674</v>
      </c>
      <c r="AT107" s="58">
        <f t="shared" si="293"/>
        <v>164.95342961301674</v>
      </c>
      <c r="AU107" s="58">
        <f t="shared" si="294"/>
        <v>164.95342961301674</v>
      </c>
      <c r="AV107" s="58">
        <f>AP107</f>
        <v>164.95342961301674</v>
      </c>
      <c r="AW107" s="58">
        <f>AP107</f>
        <v>164.95342961301674</v>
      </c>
      <c r="AX107" s="58">
        <f>AP107</f>
        <v>164.95342961301674</v>
      </c>
      <c r="AY107" s="58">
        <f>AP107</f>
        <v>164.95342961301674</v>
      </c>
      <c r="AZ107" s="58">
        <f>AP107</f>
        <v>164.95342961301674</v>
      </c>
      <c r="BA107" s="58">
        <f>AP107</f>
        <v>164.95342961301674</v>
      </c>
      <c r="BB107" s="58">
        <f t="shared" ref="BB107:BY107" si="296">AP107*0.8</f>
        <v>131.96274369041339</v>
      </c>
      <c r="BC107" s="58">
        <f t="shared" si="296"/>
        <v>131.96274369041339</v>
      </c>
      <c r="BD107" s="58">
        <f t="shared" si="296"/>
        <v>131.96274369041339</v>
      </c>
      <c r="BE107" s="58">
        <f t="shared" si="296"/>
        <v>131.96274369041339</v>
      </c>
      <c r="BF107" s="58">
        <f t="shared" si="296"/>
        <v>131.96274369041339</v>
      </c>
      <c r="BG107" s="58">
        <f t="shared" si="296"/>
        <v>131.96274369041339</v>
      </c>
      <c r="BH107" s="58">
        <f t="shared" si="296"/>
        <v>131.96274369041339</v>
      </c>
      <c r="BI107" s="58">
        <f t="shared" si="296"/>
        <v>131.96274369041339</v>
      </c>
      <c r="BJ107" s="58">
        <f t="shared" si="296"/>
        <v>131.96274369041339</v>
      </c>
      <c r="BK107" s="58">
        <f t="shared" si="296"/>
        <v>131.96274369041339</v>
      </c>
      <c r="BL107" s="58">
        <f t="shared" si="296"/>
        <v>131.96274369041339</v>
      </c>
      <c r="BM107" s="58">
        <f t="shared" si="296"/>
        <v>131.96274369041339</v>
      </c>
      <c r="BN107" s="58">
        <f t="shared" si="296"/>
        <v>105.57019495233072</v>
      </c>
      <c r="BO107" s="58">
        <f t="shared" si="296"/>
        <v>105.57019495233072</v>
      </c>
      <c r="BP107" s="58">
        <f t="shared" si="296"/>
        <v>105.57019495233072</v>
      </c>
      <c r="BQ107" s="58">
        <f t="shared" si="296"/>
        <v>105.57019495233072</v>
      </c>
      <c r="BR107" s="58">
        <f t="shared" si="296"/>
        <v>105.57019495233072</v>
      </c>
      <c r="BS107" s="58">
        <f t="shared" si="296"/>
        <v>105.57019495233072</v>
      </c>
      <c r="BT107" s="58">
        <f t="shared" si="296"/>
        <v>105.57019495233072</v>
      </c>
      <c r="BU107" s="58">
        <f t="shared" si="296"/>
        <v>105.57019495233072</v>
      </c>
      <c r="BV107" s="58">
        <f t="shared" si="296"/>
        <v>105.57019495233072</v>
      </c>
      <c r="BW107" s="58">
        <f t="shared" si="296"/>
        <v>105.57019495233072</v>
      </c>
      <c r="BX107" s="58">
        <f t="shared" si="296"/>
        <v>105.57019495233072</v>
      </c>
      <c r="BY107" s="58">
        <f t="shared" si="296"/>
        <v>105.57019495233072</v>
      </c>
      <c r="BZ107" s="58"/>
      <c r="CA107" s="58"/>
      <c r="CB107" s="58"/>
    </row>
    <row r="108" spans="7:80" ht="15.75" hidden="1" customHeight="1" outlineLevel="1" x14ac:dyDescent="0.25">
      <c r="G108" s="140">
        <f>G105+1</f>
        <v>34</v>
      </c>
      <c r="H108" s="5" t="s">
        <v>5</v>
      </c>
      <c r="AB108" s="57"/>
      <c r="AC108" s="57"/>
      <c r="AD108" s="57"/>
      <c r="AE108" s="57"/>
      <c r="AF108" s="57"/>
      <c r="AG108" s="57"/>
      <c r="AH108" s="57"/>
      <c r="AI108" s="57"/>
      <c r="AJ108" s="57"/>
      <c r="AK108" s="57"/>
      <c r="AL108" s="57"/>
      <c r="AM108" s="57"/>
      <c r="AN108" s="57"/>
      <c r="AO108" s="57"/>
      <c r="AP108" s="57"/>
      <c r="AQ108" s="81">
        <f t="shared" ref="AQ108:AQ110" si="297">AP105*1.1</f>
        <v>2116.9023467003817</v>
      </c>
      <c r="AR108" s="58">
        <f t="shared" ref="AR108:AR110" si="298">AQ108</f>
        <v>2116.9023467003817</v>
      </c>
      <c r="AS108" s="58">
        <f t="shared" ref="AS108:AS110" si="299">AQ108</f>
        <v>2116.9023467003817</v>
      </c>
      <c r="AT108" s="58">
        <f t="shared" ref="AT108:BZ108" si="300">AQ108*0.8</f>
        <v>1693.5218773603056</v>
      </c>
      <c r="AU108" s="58">
        <f t="shared" si="300"/>
        <v>1693.5218773603056</v>
      </c>
      <c r="AV108" s="58">
        <f t="shared" si="300"/>
        <v>1693.5218773603056</v>
      </c>
      <c r="AW108" s="58">
        <f t="shared" si="300"/>
        <v>1354.8175018882446</v>
      </c>
      <c r="AX108" s="58">
        <f t="shared" si="300"/>
        <v>1354.8175018882446</v>
      </c>
      <c r="AY108" s="58">
        <f t="shared" si="300"/>
        <v>1354.8175018882446</v>
      </c>
      <c r="AZ108" s="58">
        <f t="shared" si="300"/>
        <v>1083.8540015105957</v>
      </c>
      <c r="BA108" s="58">
        <f t="shared" si="300"/>
        <v>1083.8540015105957</v>
      </c>
      <c r="BB108" s="58">
        <f t="shared" si="300"/>
        <v>1083.8540015105957</v>
      </c>
      <c r="BC108" s="58">
        <f t="shared" si="300"/>
        <v>867.08320120847657</v>
      </c>
      <c r="BD108" s="58">
        <f t="shared" si="300"/>
        <v>867.08320120847657</v>
      </c>
      <c r="BE108" s="58">
        <f t="shared" si="300"/>
        <v>867.08320120847657</v>
      </c>
      <c r="BF108" s="58">
        <f t="shared" si="300"/>
        <v>693.66656096678128</v>
      </c>
      <c r="BG108" s="58">
        <f t="shared" si="300"/>
        <v>693.66656096678128</v>
      </c>
      <c r="BH108" s="58">
        <f t="shared" si="300"/>
        <v>693.66656096678128</v>
      </c>
      <c r="BI108" s="58">
        <f t="shared" si="300"/>
        <v>554.93324877342502</v>
      </c>
      <c r="BJ108" s="58">
        <f t="shared" si="300"/>
        <v>554.93324877342502</v>
      </c>
      <c r="BK108" s="58">
        <f t="shared" si="300"/>
        <v>554.93324877342502</v>
      </c>
      <c r="BL108" s="58">
        <f t="shared" si="300"/>
        <v>443.94659901874002</v>
      </c>
      <c r="BM108" s="58">
        <f t="shared" si="300"/>
        <v>443.94659901874002</v>
      </c>
      <c r="BN108" s="58">
        <f t="shared" si="300"/>
        <v>443.94659901874002</v>
      </c>
      <c r="BO108" s="58">
        <f t="shared" si="300"/>
        <v>355.15727921499206</v>
      </c>
      <c r="BP108" s="58">
        <f t="shared" si="300"/>
        <v>355.15727921499206</v>
      </c>
      <c r="BQ108" s="58">
        <f t="shared" si="300"/>
        <v>355.15727921499206</v>
      </c>
      <c r="BR108" s="58">
        <f t="shared" si="300"/>
        <v>284.12582337199365</v>
      </c>
      <c r="BS108" s="58">
        <f t="shared" si="300"/>
        <v>284.12582337199365</v>
      </c>
      <c r="BT108" s="58">
        <f t="shared" si="300"/>
        <v>284.12582337199365</v>
      </c>
      <c r="BU108" s="58">
        <f t="shared" si="300"/>
        <v>227.30065869759494</v>
      </c>
      <c r="BV108" s="58">
        <f t="shared" si="300"/>
        <v>227.30065869759494</v>
      </c>
      <c r="BW108" s="58">
        <f t="shared" si="300"/>
        <v>227.30065869759494</v>
      </c>
      <c r="BX108" s="58">
        <f t="shared" si="300"/>
        <v>181.84052695807597</v>
      </c>
      <c r="BY108" s="58">
        <f t="shared" si="300"/>
        <v>181.84052695807597</v>
      </c>
      <c r="BZ108" s="58">
        <f t="shared" si="300"/>
        <v>181.84052695807597</v>
      </c>
      <c r="CA108" s="58"/>
      <c r="CB108" s="58"/>
    </row>
    <row r="109" spans="7:80" ht="15.75" hidden="1" customHeight="1" outlineLevel="1" x14ac:dyDescent="0.25">
      <c r="G109" s="141"/>
      <c r="H109" s="5" t="s">
        <v>8</v>
      </c>
      <c r="AB109" s="57"/>
      <c r="AC109" s="57"/>
      <c r="AD109" s="57"/>
      <c r="AE109" s="57"/>
      <c r="AF109" s="57"/>
      <c r="AG109" s="57"/>
      <c r="AH109" s="57"/>
      <c r="AI109" s="57"/>
      <c r="AJ109" s="57"/>
      <c r="AK109" s="57"/>
      <c r="AL109" s="57"/>
      <c r="AM109" s="57"/>
      <c r="AN109" s="57"/>
      <c r="AO109" s="57"/>
      <c r="AP109" s="57"/>
      <c r="AQ109" s="81">
        <f t="shared" si="297"/>
        <v>725.79509029727376</v>
      </c>
      <c r="AR109" s="58">
        <f t="shared" si="298"/>
        <v>725.79509029727376</v>
      </c>
      <c r="AS109" s="58">
        <f t="shared" si="299"/>
        <v>725.79509029727376</v>
      </c>
      <c r="AT109" s="58">
        <f t="shared" ref="AT109:AT110" si="301">AQ109</f>
        <v>725.79509029727376</v>
      </c>
      <c r="AU109" s="58">
        <f t="shared" ref="AU109:AU110" si="302">AQ109</f>
        <v>725.79509029727376</v>
      </c>
      <c r="AV109" s="58">
        <f t="shared" ref="AV109:AV110" si="303">AQ109</f>
        <v>725.79509029727376</v>
      </c>
      <c r="AW109" s="58">
        <f t="shared" ref="AW109:BZ109" si="304">AQ109*0.8</f>
        <v>580.63607223781901</v>
      </c>
      <c r="AX109" s="58">
        <f t="shared" si="304"/>
        <v>580.63607223781901</v>
      </c>
      <c r="AY109" s="58">
        <f t="shared" si="304"/>
        <v>580.63607223781901</v>
      </c>
      <c r="AZ109" s="58">
        <f t="shared" si="304"/>
        <v>580.63607223781901</v>
      </c>
      <c r="BA109" s="58">
        <f t="shared" si="304"/>
        <v>580.63607223781901</v>
      </c>
      <c r="BB109" s="58">
        <f t="shared" si="304"/>
        <v>580.63607223781901</v>
      </c>
      <c r="BC109" s="58">
        <f t="shared" si="304"/>
        <v>464.50885779025521</v>
      </c>
      <c r="BD109" s="58">
        <f t="shared" si="304"/>
        <v>464.50885779025521</v>
      </c>
      <c r="BE109" s="58">
        <f t="shared" si="304"/>
        <v>464.50885779025521</v>
      </c>
      <c r="BF109" s="58">
        <f t="shared" si="304"/>
        <v>464.50885779025521</v>
      </c>
      <c r="BG109" s="58">
        <f t="shared" si="304"/>
        <v>464.50885779025521</v>
      </c>
      <c r="BH109" s="58">
        <f t="shared" si="304"/>
        <v>464.50885779025521</v>
      </c>
      <c r="BI109" s="58">
        <f t="shared" si="304"/>
        <v>371.60708623220421</v>
      </c>
      <c r="BJ109" s="58">
        <f t="shared" si="304"/>
        <v>371.60708623220421</v>
      </c>
      <c r="BK109" s="58">
        <f t="shared" si="304"/>
        <v>371.60708623220421</v>
      </c>
      <c r="BL109" s="58">
        <f t="shared" si="304"/>
        <v>371.60708623220421</v>
      </c>
      <c r="BM109" s="58">
        <f t="shared" si="304"/>
        <v>371.60708623220421</v>
      </c>
      <c r="BN109" s="58">
        <f t="shared" si="304"/>
        <v>371.60708623220421</v>
      </c>
      <c r="BO109" s="58">
        <f t="shared" si="304"/>
        <v>297.28566898576338</v>
      </c>
      <c r="BP109" s="58">
        <f t="shared" si="304"/>
        <v>297.28566898576338</v>
      </c>
      <c r="BQ109" s="58">
        <f t="shared" si="304"/>
        <v>297.28566898576338</v>
      </c>
      <c r="BR109" s="58">
        <f t="shared" si="304"/>
        <v>297.28566898576338</v>
      </c>
      <c r="BS109" s="58">
        <f t="shared" si="304"/>
        <v>297.28566898576338</v>
      </c>
      <c r="BT109" s="58">
        <f t="shared" si="304"/>
        <v>297.28566898576338</v>
      </c>
      <c r="BU109" s="58">
        <f t="shared" si="304"/>
        <v>237.82853518861072</v>
      </c>
      <c r="BV109" s="58">
        <f t="shared" si="304"/>
        <v>237.82853518861072</v>
      </c>
      <c r="BW109" s="58">
        <f t="shared" si="304"/>
        <v>237.82853518861072</v>
      </c>
      <c r="BX109" s="58">
        <f t="shared" si="304"/>
        <v>237.82853518861072</v>
      </c>
      <c r="BY109" s="58">
        <f t="shared" si="304"/>
        <v>237.82853518861072</v>
      </c>
      <c r="BZ109" s="58">
        <f t="shared" si="304"/>
        <v>237.82853518861072</v>
      </c>
      <c r="CA109" s="58"/>
      <c r="CB109" s="58"/>
    </row>
    <row r="110" spans="7:80" ht="15.75" hidden="1" customHeight="1" outlineLevel="1" x14ac:dyDescent="0.25">
      <c r="G110" s="141"/>
      <c r="H110" s="5" t="s">
        <v>10</v>
      </c>
      <c r="AB110" s="57"/>
      <c r="AC110" s="57"/>
      <c r="AD110" s="57"/>
      <c r="AE110" s="57"/>
      <c r="AF110" s="57"/>
      <c r="AG110" s="57"/>
      <c r="AH110" s="57"/>
      <c r="AI110" s="57"/>
      <c r="AJ110" s="57"/>
      <c r="AK110" s="57"/>
      <c r="AL110" s="57"/>
      <c r="AM110" s="57"/>
      <c r="AN110" s="57"/>
      <c r="AO110" s="57"/>
      <c r="AP110" s="57"/>
      <c r="AQ110" s="81">
        <f t="shared" si="297"/>
        <v>181.44877257431844</v>
      </c>
      <c r="AR110" s="58">
        <f t="shared" si="298"/>
        <v>181.44877257431844</v>
      </c>
      <c r="AS110" s="58">
        <f t="shared" si="299"/>
        <v>181.44877257431844</v>
      </c>
      <c r="AT110" s="58">
        <f t="shared" si="301"/>
        <v>181.44877257431844</v>
      </c>
      <c r="AU110" s="58">
        <f t="shared" si="302"/>
        <v>181.44877257431844</v>
      </c>
      <c r="AV110" s="58">
        <f t="shared" si="303"/>
        <v>181.44877257431844</v>
      </c>
      <c r="AW110" s="58">
        <f>AQ110</f>
        <v>181.44877257431844</v>
      </c>
      <c r="AX110" s="58">
        <f>AQ110</f>
        <v>181.44877257431844</v>
      </c>
      <c r="AY110" s="58">
        <f>AQ110</f>
        <v>181.44877257431844</v>
      </c>
      <c r="AZ110" s="58">
        <f>AQ110</f>
        <v>181.44877257431844</v>
      </c>
      <c r="BA110" s="58">
        <f>AQ110</f>
        <v>181.44877257431844</v>
      </c>
      <c r="BB110" s="58">
        <f>AQ110</f>
        <v>181.44877257431844</v>
      </c>
      <c r="BC110" s="58">
        <f t="shared" ref="BC110:BZ110" si="305">AQ110*0.8</f>
        <v>145.15901805945475</v>
      </c>
      <c r="BD110" s="58">
        <f t="shared" si="305"/>
        <v>145.15901805945475</v>
      </c>
      <c r="BE110" s="58">
        <f t="shared" si="305"/>
        <v>145.15901805945475</v>
      </c>
      <c r="BF110" s="58">
        <f t="shared" si="305"/>
        <v>145.15901805945475</v>
      </c>
      <c r="BG110" s="58">
        <f t="shared" si="305"/>
        <v>145.15901805945475</v>
      </c>
      <c r="BH110" s="58">
        <f t="shared" si="305"/>
        <v>145.15901805945475</v>
      </c>
      <c r="BI110" s="58">
        <f t="shared" si="305"/>
        <v>145.15901805945475</v>
      </c>
      <c r="BJ110" s="58">
        <f t="shared" si="305"/>
        <v>145.15901805945475</v>
      </c>
      <c r="BK110" s="58">
        <f t="shared" si="305"/>
        <v>145.15901805945475</v>
      </c>
      <c r="BL110" s="58">
        <f t="shared" si="305"/>
        <v>145.15901805945475</v>
      </c>
      <c r="BM110" s="58">
        <f t="shared" si="305"/>
        <v>145.15901805945475</v>
      </c>
      <c r="BN110" s="58">
        <f t="shared" si="305"/>
        <v>145.15901805945475</v>
      </c>
      <c r="BO110" s="58">
        <f t="shared" si="305"/>
        <v>116.1272144475638</v>
      </c>
      <c r="BP110" s="58">
        <f t="shared" si="305"/>
        <v>116.1272144475638</v>
      </c>
      <c r="BQ110" s="58">
        <f t="shared" si="305"/>
        <v>116.1272144475638</v>
      </c>
      <c r="BR110" s="58">
        <f t="shared" si="305"/>
        <v>116.1272144475638</v>
      </c>
      <c r="BS110" s="58">
        <f t="shared" si="305"/>
        <v>116.1272144475638</v>
      </c>
      <c r="BT110" s="58">
        <f t="shared" si="305"/>
        <v>116.1272144475638</v>
      </c>
      <c r="BU110" s="58">
        <f t="shared" si="305"/>
        <v>116.1272144475638</v>
      </c>
      <c r="BV110" s="58">
        <f t="shared" si="305"/>
        <v>116.1272144475638</v>
      </c>
      <c r="BW110" s="58">
        <f t="shared" si="305"/>
        <v>116.1272144475638</v>
      </c>
      <c r="BX110" s="58">
        <f t="shared" si="305"/>
        <v>116.1272144475638</v>
      </c>
      <c r="BY110" s="58">
        <f t="shared" si="305"/>
        <v>116.1272144475638</v>
      </c>
      <c r="BZ110" s="58">
        <f t="shared" si="305"/>
        <v>116.1272144475638</v>
      </c>
      <c r="CA110" s="58"/>
      <c r="CB110" s="58"/>
    </row>
    <row r="111" spans="7:80" ht="15.75" hidden="1" customHeight="1" outlineLevel="1" x14ac:dyDescent="0.25">
      <c r="G111" s="140">
        <f>G108+1</f>
        <v>35</v>
      </c>
      <c r="H111" s="5" t="s">
        <v>5</v>
      </c>
      <c r="AB111" s="57"/>
      <c r="AC111" s="57"/>
      <c r="AD111" s="57"/>
      <c r="AE111" s="57"/>
      <c r="AF111" s="57"/>
      <c r="AG111" s="57"/>
      <c r="AH111" s="57"/>
      <c r="AI111" s="57"/>
      <c r="AJ111" s="57"/>
      <c r="AK111" s="57"/>
      <c r="AL111" s="57"/>
      <c r="AM111" s="57"/>
      <c r="AN111" s="57"/>
      <c r="AO111" s="57"/>
      <c r="AP111" s="57"/>
      <c r="AQ111" s="57"/>
      <c r="AR111" s="81">
        <f t="shared" ref="AR111:AR113" si="306">AQ108*1.1</f>
        <v>2328.5925813704202</v>
      </c>
      <c r="AS111" s="58">
        <f t="shared" ref="AS111:AS113" si="307">AR111</f>
        <v>2328.5925813704202</v>
      </c>
      <c r="AT111" s="58">
        <f t="shared" ref="AT111:AT113" si="308">AR111</f>
        <v>2328.5925813704202</v>
      </c>
      <c r="AU111" s="58">
        <f t="shared" ref="AU111:CA111" si="309">AR111*0.8</f>
        <v>1862.8740650963364</v>
      </c>
      <c r="AV111" s="58">
        <f t="shared" si="309"/>
        <v>1862.8740650963364</v>
      </c>
      <c r="AW111" s="58">
        <f t="shared" si="309"/>
        <v>1862.8740650963364</v>
      </c>
      <c r="AX111" s="58">
        <f t="shared" si="309"/>
        <v>1490.2992520770692</v>
      </c>
      <c r="AY111" s="58">
        <f t="shared" si="309"/>
        <v>1490.2992520770692</v>
      </c>
      <c r="AZ111" s="58">
        <f t="shared" si="309"/>
        <v>1490.2992520770692</v>
      </c>
      <c r="BA111" s="58">
        <f t="shared" si="309"/>
        <v>1192.2394016616554</v>
      </c>
      <c r="BB111" s="58">
        <f t="shared" si="309"/>
        <v>1192.2394016616554</v>
      </c>
      <c r="BC111" s="58">
        <f t="shared" si="309"/>
        <v>1192.2394016616554</v>
      </c>
      <c r="BD111" s="58">
        <f t="shared" si="309"/>
        <v>953.79152132932438</v>
      </c>
      <c r="BE111" s="58">
        <f t="shared" si="309"/>
        <v>953.79152132932438</v>
      </c>
      <c r="BF111" s="58">
        <f t="shared" si="309"/>
        <v>953.79152132932438</v>
      </c>
      <c r="BG111" s="58">
        <f t="shared" si="309"/>
        <v>763.03321706345957</v>
      </c>
      <c r="BH111" s="58">
        <f t="shared" si="309"/>
        <v>763.03321706345957</v>
      </c>
      <c r="BI111" s="58">
        <f t="shared" si="309"/>
        <v>763.03321706345957</v>
      </c>
      <c r="BJ111" s="58">
        <f t="shared" si="309"/>
        <v>610.42657365076764</v>
      </c>
      <c r="BK111" s="58">
        <f t="shared" si="309"/>
        <v>610.42657365076764</v>
      </c>
      <c r="BL111" s="58">
        <f t="shared" si="309"/>
        <v>610.42657365076764</v>
      </c>
      <c r="BM111" s="58">
        <f t="shared" si="309"/>
        <v>488.34125892061411</v>
      </c>
      <c r="BN111" s="58">
        <f t="shared" si="309"/>
        <v>488.34125892061411</v>
      </c>
      <c r="BO111" s="58">
        <f t="shared" si="309"/>
        <v>488.34125892061411</v>
      </c>
      <c r="BP111" s="58">
        <f t="shared" si="309"/>
        <v>390.67300713649132</v>
      </c>
      <c r="BQ111" s="58">
        <f t="shared" si="309"/>
        <v>390.67300713649132</v>
      </c>
      <c r="BR111" s="58">
        <f t="shared" si="309"/>
        <v>390.67300713649132</v>
      </c>
      <c r="BS111" s="58">
        <f t="shared" si="309"/>
        <v>312.53840570919306</v>
      </c>
      <c r="BT111" s="58">
        <f t="shared" si="309"/>
        <v>312.53840570919306</v>
      </c>
      <c r="BU111" s="58">
        <f t="shared" si="309"/>
        <v>312.53840570919306</v>
      </c>
      <c r="BV111" s="58">
        <f t="shared" si="309"/>
        <v>250.03072456735447</v>
      </c>
      <c r="BW111" s="58">
        <f t="shared" si="309"/>
        <v>250.03072456735447</v>
      </c>
      <c r="BX111" s="58">
        <f t="shared" si="309"/>
        <v>250.03072456735447</v>
      </c>
      <c r="BY111" s="58">
        <f t="shared" si="309"/>
        <v>200.02457965388359</v>
      </c>
      <c r="BZ111" s="58">
        <f t="shared" si="309"/>
        <v>200.02457965388359</v>
      </c>
      <c r="CA111" s="58">
        <f t="shared" si="309"/>
        <v>200.02457965388359</v>
      </c>
      <c r="CB111" s="58"/>
    </row>
    <row r="112" spans="7:80" ht="15.75" hidden="1" customHeight="1" outlineLevel="1" x14ac:dyDescent="0.25">
      <c r="G112" s="141"/>
      <c r="H112" s="5" t="s">
        <v>8</v>
      </c>
      <c r="AB112" s="57"/>
      <c r="AC112" s="57"/>
      <c r="AD112" s="57"/>
      <c r="AE112" s="57"/>
      <c r="AF112" s="57"/>
      <c r="AG112" s="57"/>
      <c r="AH112" s="57"/>
      <c r="AI112" s="57"/>
      <c r="AJ112" s="57"/>
      <c r="AK112" s="57"/>
      <c r="AL112" s="57"/>
      <c r="AM112" s="57"/>
      <c r="AN112" s="57"/>
      <c r="AO112" s="57"/>
      <c r="AP112" s="57"/>
      <c r="AQ112" s="57"/>
      <c r="AR112" s="81">
        <f t="shared" si="306"/>
        <v>798.37459932700119</v>
      </c>
      <c r="AS112" s="58">
        <f t="shared" si="307"/>
        <v>798.37459932700119</v>
      </c>
      <c r="AT112" s="58">
        <f t="shared" si="308"/>
        <v>798.37459932700119</v>
      </c>
      <c r="AU112" s="58">
        <f t="shared" ref="AU112:AU113" si="310">AR112</f>
        <v>798.37459932700119</v>
      </c>
      <c r="AV112" s="58">
        <f t="shared" ref="AV112:AV113" si="311">AR112</f>
        <v>798.37459932700119</v>
      </c>
      <c r="AW112" s="58">
        <f t="shared" ref="AW112:AW113" si="312">AR112</f>
        <v>798.37459932700119</v>
      </c>
      <c r="AX112" s="58">
        <f t="shared" ref="AX112:CA112" si="313">AR112*0.8</f>
        <v>638.69967946160102</v>
      </c>
      <c r="AY112" s="58">
        <f t="shared" si="313"/>
        <v>638.69967946160102</v>
      </c>
      <c r="AZ112" s="58">
        <f t="shared" si="313"/>
        <v>638.69967946160102</v>
      </c>
      <c r="BA112" s="58">
        <f t="shared" si="313"/>
        <v>638.69967946160102</v>
      </c>
      <c r="BB112" s="58">
        <f t="shared" si="313"/>
        <v>638.69967946160102</v>
      </c>
      <c r="BC112" s="58">
        <f t="shared" si="313"/>
        <v>638.69967946160102</v>
      </c>
      <c r="BD112" s="58">
        <f t="shared" si="313"/>
        <v>510.95974356928082</v>
      </c>
      <c r="BE112" s="58">
        <f t="shared" si="313"/>
        <v>510.95974356928082</v>
      </c>
      <c r="BF112" s="58">
        <f t="shared" si="313"/>
        <v>510.95974356928082</v>
      </c>
      <c r="BG112" s="58">
        <f t="shared" si="313"/>
        <v>510.95974356928082</v>
      </c>
      <c r="BH112" s="58">
        <f t="shared" si="313"/>
        <v>510.95974356928082</v>
      </c>
      <c r="BI112" s="58">
        <f t="shared" si="313"/>
        <v>510.95974356928082</v>
      </c>
      <c r="BJ112" s="58">
        <f t="shared" si="313"/>
        <v>408.76779485542465</v>
      </c>
      <c r="BK112" s="58">
        <f t="shared" si="313"/>
        <v>408.76779485542465</v>
      </c>
      <c r="BL112" s="58">
        <f t="shared" si="313"/>
        <v>408.76779485542465</v>
      </c>
      <c r="BM112" s="58">
        <f t="shared" si="313"/>
        <v>408.76779485542465</v>
      </c>
      <c r="BN112" s="58">
        <f t="shared" si="313"/>
        <v>408.76779485542465</v>
      </c>
      <c r="BO112" s="58">
        <f t="shared" si="313"/>
        <v>408.76779485542465</v>
      </c>
      <c r="BP112" s="58">
        <f t="shared" si="313"/>
        <v>327.01423588433977</v>
      </c>
      <c r="BQ112" s="58">
        <f t="shared" si="313"/>
        <v>327.01423588433977</v>
      </c>
      <c r="BR112" s="58">
        <f t="shared" si="313"/>
        <v>327.01423588433977</v>
      </c>
      <c r="BS112" s="58">
        <f t="shared" si="313"/>
        <v>327.01423588433977</v>
      </c>
      <c r="BT112" s="58">
        <f t="shared" si="313"/>
        <v>327.01423588433977</v>
      </c>
      <c r="BU112" s="58">
        <f t="shared" si="313"/>
        <v>327.01423588433977</v>
      </c>
      <c r="BV112" s="58">
        <f t="shared" si="313"/>
        <v>261.6113887074718</v>
      </c>
      <c r="BW112" s="58">
        <f t="shared" si="313"/>
        <v>261.6113887074718</v>
      </c>
      <c r="BX112" s="58">
        <f t="shared" si="313"/>
        <v>261.6113887074718</v>
      </c>
      <c r="BY112" s="58">
        <f t="shared" si="313"/>
        <v>261.6113887074718</v>
      </c>
      <c r="BZ112" s="58">
        <f t="shared" si="313"/>
        <v>261.6113887074718</v>
      </c>
      <c r="CA112" s="58">
        <f t="shared" si="313"/>
        <v>261.6113887074718</v>
      </c>
      <c r="CB112" s="58"/>
    </row>
    <row r="113" spans="2:80" ht="15.75" hidden="1" customHeight="1" outlineLevel="1" x14ac:dyDescent="0.25">
      <c r="G113" s="141"/>
      <c r="H113" s="5" t="s">
        <v>10</v>
      </c>
      <c r="AB113" s="57"/>
      <c r="AC113" s="57"/>
      <c r="AD113" s="57"/>
      <c r="AE113" s="57"/>
      <c r="AF113" s="57"/>
      <c r="AG113" s="57"/>
      <c r="AH113" s="57"/>
      <c r="AI113" s="57"/>
      <c r="AJ113" s="57"/>
      <c r="AK113" s="57"/>
      <c r="AL113" s="57"/>
      <c r="AM113" s="57"/>
      <c r="AN113" s="57"/>
      <c r="AO113" s="57"/>
      <c r="AP113" s="57"/>
      <c r="AQ113" s="57"/>
      <c r="AR113" s="81">
        <f t="shared" si="306"/>
        <v>199.5936498317503</v>
      </c>
      <c r="AS113" s="58">
        <f t="shared" si="307"/>
        <v>199.5936498317503</v>
      </c>
      <c r="AT113" s="58">
        <f t="shared" si="308"/>
        <v>199.5936498317503</v>
      </c>
      <c r="AU113" s="58">
        <f t="shared" si="310"/>
        <v>199.5936498317503</v>
      </c>
      <c r="AV113" s="58">
        <f t="shared" si="311"/>
        <v>199.5936498317503</v>
      </c>
      <c r="AW113" s="58">
        <f t="shared" si="312"/>
        <v>199.5936498317503</v>
      </c>
      <c r="AX113" s="58">
        <f>AR113</f>
        <v>199.5936498317503</v>
      </c>
      <c r="AY113" s="58">
        <f>AR113</f>
        <v>199.5936498317503</v>
      </c>
      <c r="AZ113" s="58">
        <f>AR113</f>
        <v>199.5936498317503</v>
      </c>
      <c r="BA113" s="58">
        <f>AR113</f>
        <v>199.5936498317503</v>
      </c>
      <c r="BB113" s="58">
        <f>AR113</f>
        <v>199.5936498317503</v>
      </c>
      <c r="BC113" s="58">
        <f>AR113</f>
        <v>199.5936498317503</v>
      </c>
      <c r="BD113" s="58">
        <f t="shared" ref="BD113:CA113" si="314">AR113*0.8</f>
        <v>159.67491986540026</v>
      </c>
      <c r="BE113" s="58">
        <f t="shared" si="314"/>
        <v>159.67491986540026</v>
      </c>
      <c r="BF113" s="58">
        <f t="shared" si="314"/>
        <v>159.67491986540026</v>
      </c>
      <c r="BG113" s="58">
        <f t="shared" si="314"/>
        <v>159.67491986540026</v>
      </c>
      <c r="BH113" s="58">
        <f t="shared" si="314"/>
        <v>159.67491986540026</v>
      </c>
      <c r="BI113" s="58">
        <f t="shared" si="314"/>
        <v>159.67491986540026</v>
      </c>
      <c r="BJ113" s="58">
        <f t="shared" si="314"/>
        <v>159.67491986540026</v>
      </c>
      <c r="BK113" s="58">
        <f t="shared" si="314"/>
        <v>159.67491986540026</v>
      </c>
      <c r="BL113" s="58">
        <f t="shared" si="314"/>
        <v>159.67491986540026</v>
      </c>
      <c r="BM113" s="58">
        <f t="shared" si="314"/>
        <v>159.67491986540026</v>
      </c>
      <c r="BN113" s="58">
        <f t="shared" si="314"/>
        <v>159.67491986540026</v>
      </c>
      <c r="BO113" s="58">
        <f t="shared" si="314"/>
        <v>159.67491986540026</v>
      </c>
      <c r="BP113" s="58">
        <f t="shared" si="314"/>
        <v>127.7399358923202</v>
      </c>
      <c r="BQ113" s="58">
        <f t="shared" si="314"/>
        <v>127.7399358923202</v>
      </c>
      <c r="BR113" s="58">
        <f t="shared" si="314"/>
        <v>127.7399358923202</v>
      </c>
      <c r="BS113" s="58">
        <f t="shared" si="314"/>
        <v>127.7399358923202</v>
      </c>
      <c r="BT113" s="58">
        <f t="shared" si="314"/>
        <v>127.7399358923202</v>
      </c>
      <c r="BU113" s="58">
        <f t="shared" si="314"/>
        <v>127.7399358923202</v>
      </c>
      <c r="BV113" s="58">
        <f t="shared" si="314"/>
        <v>127.7399358923202</v>
      </c>
      <c r="BW113" s="58">
        <f t="shared" si="314"/>
        <v>127.7399358923202</v>
      </c>
      <c r="BX113" s="58">
        <f t="shared" si="314"/>
        <v>127.7399358923202</v>
      </c>
      <c r="BY113" s="58">
        <f t="shared" si="314"/>
        <v>127.7399358923202</v>
      </c>
      <c r="BZ113" s="58">
        <f t="shared" si="314"/>
        <v>127.7399358923202</v>
      </c>
      <c r="CA113" s="58">
        <f t="shared" si="314"/>
        <v>127.7399358923202</v>
      </c>
      <c r="CB113" s="58"/>
    </row>
    <row r="114" spans="2:80" ht="15.75" hidden="1" customHeight="1" outlineLevel="1" x14ac:dyDescent="0.25">
      <c r="G114" s="140">
        <f>G111+1</f>
        <v>36</v>
      </c>
      <c r="H114" s="5" t="s">
        <v>5</v>
      </c>
      <c r="AB114" s="57"/>
      <c r="AC114" s="57"/>
      <c r="AD114" s="57"/>
      <c r="AE114" s="57"/>
      <c r="AF114" s="57"/>
      <c r="AG114" s="57"/>
      <c r="AH114" s="57"/>
      <c r="AI114" s="57"/>
      <c r="AJ114" s="57"/>
      <c r="AK114" s="57"/>
      <c r="AL114" s="57"/>
      <c r="AM114" s="57"/>
      <c r="AN114" s="57"/>
      <c r="AO114" s="57"/>
      <c r="AP114" s="57"/>
      <c r="AQ114" s="57"/>
      <c r="AR114" s="57"/>
      <c r="AS114" s="81">
        <f t="shared" ref="AS114:AS116" si="315">AR111*1.1</f>
        <v>2561.4518395074624</v>
      </c>
      <c r="AT114" s="58">
        <f t="shared" ref="AT114:AT116" si="316">AS114</f>
        <v>2561.4518395074624</v>
      </c>
      <c r="AU114" s="58">
        <f t="shared" ref="AU114:AU116" si="317">AS114</f>
        <v>2561.4518395074624</v>
      </c>
      <c r="AV114" s="58">
        <f t="shared" ref="AV114:CB114" si="318">AS114*0.8</f>
        <v>2049.1614716059698</v>
      </c>
      <c r="AW114" s="58">
        <f t="shared" si="318"/>
        <v>2049.1614716059698</v>
      </c>
      <c r="AX114" s="58">
        <f t="shared" si="318"/>
        <v>2049.1614716059698</v>
      </c>
      <c r="AY114" s="58">
        <f t="shared" si="318"/>
        <v>1639.3291772847761</v>
      </c>
      <c r="AZ114" s="58">
        <f t="shared" si="318"/>
        <v>1639.3291772847761</v>
      </c>
      <c r="BA114" s="58">
        <f t="shared" si="318"/>
        <v>1639.3291772847761</v>
      </c>
      <c r="BB114" s="58">
        <f t="shared" si="318"/>
        <v>1311.4633418278208</v>
      </c>
      <c r="BC114" s="58">
        <f t="shared" si="318"/>
        <v>1311.4633418278208</v>
      </c>
      <c r="BD114" s="58">
        <f t="shared" si="318"/>
        <v>1311.4633418278208</v>
      </c>
      <c r="BE114" s="58">
        <f t="shared" si="318"/>
        <v>1049.1706734622567</v>
      </c>
      <c r="BF114" s="58">
        <f t="shared" si="318"/>
        <v>1049.1706734622567</v>
      </c>
      <c r="BG114" s="58">
        <f t="shared" si="318"/>
        <v>1049.1706734622567</v>
      </c>
      <c r="BH114" s="58">
        <f t="shared" si="318"/>
        <v>839.33653876980543</v>
      </c>
      <c r="BI114" s="58">
        <f t="shared" si="318"/>
        <v>839.33653876980543</v>
      </c>
      <c r="BJ114" s="58">
        <f t="shared" si="318"/>
        <v>839.33653876980543</v>
      </c>
      <c r="BK114" s="58">
        <f t="shared" si="318"/>
        <v>671.46923101584434</v>
      </c>
      <c r="BL114" s="58">
        <f t="shared" si="318"/>
        <v>671.46923101584434</v>
      </c>
      <c r="BM114" s="58">
        <f t="shared" si="318"/>
        <v>671.46923101584434</v>
      </c>
      <c r="BN114" s="58">
        <f t="shared" si="318"/>
        <v>537.17538481267547</v>
      </c>
      <c r="BO114" s="58">
        <f t="shared" si="318"/>
        <v>537.17538481267547</v>
      </c>
      <c r="BP114" s="58">
        <f t="shared" si="318"/>
        <v>537.17538481267547</v>
      </c>
      <c r="BQ114" s="58">
        <f t="shared" si="318"/>
        <v>429.74030785014043</v>
      </c>
      <c r="BR114" s="58">
        <f t="shared" si="318"/>
        <v>429.74030785014043</v>
      </c>
      <c r="BS114" s="58">
        <f t="shared" si="318"/>
        <v>429.74030785014043</v>
      </c>
      <c r="BT114" s="58">
        <f t="shared" si="318"/>
        <v>343.79224628011235</v>
      </c>
      <c r="BU114" s="58">
        <f t="shared" si="318"/>
        <v>343.79224628011235</v>
      </c>
      <c r="BV114" s="58">
        <f t="shared" si="318"/>
        <v>343.79224628011235</v>
      </c>
      <c r="BW114" s="58">
        <f t="shared" si="318"/>
        <v>275.03379702408989</v>
      </c>
      <c r="BX114" s="58">
        <f t="shared" si="318"/>
        <v>275.03379702408989</v>
      </c>
      <c r="BY114" s="58">
        <f t="shared" si="318"/>
        <v>275.03379702408989</v>
      </c>
      <c r="BZ114" s="58">
        <f t="shared" si="318"/>
        <v>220.02703761927194</v>
      </c>
      <c r="CA114" s="58">
        <f t="shared" si="318"/>
        <v>220.02703761927194</v>
      </c>
      <c r="CB114" s="58">
        <f t="shared" si="318"/>
        <v>220.02703761927194</v>
      </c>
    </row>
    <row r="115" spans="2:80" ht="15.75" hidden="1" customHeight="1" outlineLevel="1" x14ac:dyDescent="0.25">
      <c r="G115" s="141"/>
      <c r="H115" s="5" t="s">
        <v>8</v>
      </c>
      <c r="AB115" s="57"/>
      <c r="AC115" s="57"/>
      <c r="AD115" s="57"/>
      <c r="AE115" s="57"/>
      <c r="AF115" s="57"/>
      <c r="AG115" s="57"/>
      <c r="AH115" s="57"/>
      <c r="AI115" s="57"/>
      <c r="AJ115" s="57"/>
      <c r="AK115" s="57"/>
      <c r="AL115" s="57"/>
      <c r="AM115" s="57"/>
      <c r="AN115" s="57"/>
      <c r="AO115" s="57"/>
      <c r="AP115" s="57"/>
      <c r="AQ115" s="57"/>
      <c r="AR115" s="57"/>
      <c r="AS115" s="81">
        <f t="shared" si="315"/>
        <v>878.21205925970139</v>
      </c>
      <c r="AT115" s="58">
        <f t="shared" si="316"/>
        <v>878.21205925970139</v>
      </c>
      <c r="AU115" s="58">
        <f t="shared" si="317"/>
        <v>878.21205925970139</v>
      </c>
      <c r="AV115" s="58">
        <f t="shared" ref="AV115:AV116" si="319">AS115</f>
        <v>878.21205925970139</v>
      </c>
      <c r="AW115" s="58">
        <f t="shared" ref="AW115:AW116" si="320">AS115</f>
        <v>878.21205925970139</v>
      </c>
      <c r="AX115" s="58">
        <f t="shared" ref="AX115:AX116" si="321">AS115</f>
        <v>878.21205925970139</v>
      </c>
      <c r="AY115" s="58">
        <f t="shared" ref="AY115:CB115" si="322">AS115*0.8</f>
        <v>702.56964740776118</v>
      </c>
      <c r="AZ115" s="58">
        <f t="shared" si="322"/>
        <v>702.56964740776118</v>
      </c>
      <c r="BA115" s="58">
        <f t="shared" si="322"/>
        <v>702.56964740776118</v>
      </c>
      <c r="BB115" s="58">
        <f t="shared" si="322"/>
        <v>702.56964740776118</v>
      </c>
      <c r="BC115" s="58">
        <f t="shared" si="322"/>
        <v>702.56964740776118</v>
      </c>
      <c r="BD115" s="58">
        <f t="shared" si="322"/>
        <v>702.56964740776118</v>
      </c>
      <c r="BE115" s="58">
        <f t="shared" si="322"/>
        <v>562.05571792620901</v>
      </c>
      <c r="BF115" s="58">
        <f t="shared" si="322"/>
        <v>562.05571792620901</v>
      </c>
      <c r="BG115" s="58">
        <f t="shared" si="322"/>
        <v>562.05571792620901</v>
      </c>
      <c r="BH115" s="58">
        <f t="shared" si="322"/>
        <v>562.05571792620901</v>
      </c>
      <c r="BI115" s="58">
        <f t="shared" si="322"/>
        <v>562.05571792620901</v>
      </c>
      <c r="BJ115" s="58">
        <f t="shared" si="322"/>
        <v>562.05571792620901</v>
      </c>
      <c r="BK115" s="58">
        <f t="shared" si="322"/>
        <v>449.64457434096721</v>
      </c>
      <c r="BL115" s="58">
        <f t="shared" si="322"/>
        <v>449.64457434096721</v>
      </c>
      <c r="BM115" s="58">
        <f t="shared" si="322"/>
        <v>449.64457434096721</v>
      </c>
      <c r="BN115" s="58">
        <f t="shared" si="322"/>
        <v>449.64457434096721</v>
      </c>
      <c r="BO115" s="58">
        <f t="shared" si="322"/>
        <v>449.64457434096721</v>
      </c>
      <c r="BP115" s="58">
        <f t="shared" si="322"/>
        <v>449.64457434096721</v>
      </c>
      <c r="BQ115" s="58">
        <f t="shared" si="322"/>
        <v>359.71565947277378</v>
      </c>
      <c r="BR115" s="58">
        <f t="shared" si="322"/>
        <v>359.71565947277378</v>
      </c>
      <c r="BS115" s="58">
        <f t="shared" si="322"/>
        <v>359.71565947277378</v>
      </c>
      <c r="BT115" s="58">
        <f t="shared" si="322"/>
        <v>359.71565947277378</v>
      </c>
      <c r="BU115" s="58">
        <f t="shared" si="322"/>
        <v>359.71565947277378</v>
      </c>
      <c r="BV115" s="58">
        <f t="shared" si="322"/>
        <v>359.71565947277378</v>
      </c>
      <c r="BW115" s="58">
        <f t="shared" si="322"/>
        <v>287.77252757821901</v>
      </c>
      <c r="BX115" s="58">
        <f t="shared" si="322"/>
        <v>287.77252757821901</v>
      </c>
      <c r="BY115" s="58">
        <f t="shared" si="322"/>
        <v>287.77252757821901</v>
      </c>
      <c r="BZ115" s="58">
        <f t="shared" si="322"/>
        <v>287.77252757821901</v>
      </c>
      <c r="CA115" s="58">
        <f t="shared" si="322"/>
        <v>287.77252757821901</v>
      </c>
      <c r="CB115" s="58">
        <f t="shared" si="322"/>
        <v>287.77252757821901</v>
      </c>
    </row>
    <row r="116" spans="2:80" ht="15.75" hidden="1" customHeight="1" outlineLevel="1" x14ac:dyDescent="0.25">
      <c r="G116" s="141"/>
      <c r="H116" s="5" t="s">
        <v>10</v>
      </c>
      <c r="AB116" s="57"/>
      <c r="AC116" s="57"/>
      <c r="AD116" s="57"/>
      <c r="AE116" s="57"/>
      <c r="AF116" s="57"/>
      <c r="AG116" s="57"/>
      <c r="AH116" s="57"/>
      <c r="AI116" s="57"/>
      <c r="AJ116" s="57"/>
      <c r="AK116" s="57"/>
      <c r="AL116" s="57"/>
      <c r="AM116" s="57"/>
      <c r="AN116" s="57"/>
      <c r="AO116" s="57"/>
      <c r="AP116" s="57"/>
      <c r="AQ116" s="57"/>
      <c r="AR116" s="57"/>
      <c r="AS116" s="81">
        <f t="shared" si="315"/>
        <v>219.55301481492535</v>
      </c>
      <c r="AT116" s="58">
        <f t="shared" si="316"/>
        <v>219.55301481492535</v>
      </c>
      <c r="AU116" s="58">
        <f t="shared" si="317"/>
        <v>219.55301481492535</v>
      </c>
      <c r="AV116" s="58">
        <f t="shared" si="319"/>
        <v>219.55301481492535</v>
      </c>
      <c r="AW116" s="58">
        <f t="shared" si="320"/>
        <v>219.55301481492535</v>
      </c>
      <c r="AX116" s="58">
        <f t="shared" si="321"/>
        <v>219.55301481492535</v>
      </c>
      <c r="AY116" s="58">
        <f>AS116</f>
        <v>219.55301481492535</v>
      </c>
      <c r="AZ116" s="58">
        <f>AS116</f>
        <v>219.55301481492535</v>
      </c>
      <c r="BA116" s="58">
        <f>AS116</f>
        <v>219.55301481492535</v>
      </c>
      <c r="BB116" s="58">
        <f>AS116</f>
        <v>219.55301481492535</v>
      </c>
      <c r="BC116" s="58">
        <f>AS116</f>
        <v>219.55301481492535</v>
      </c>
      <c r="BD116" s="58">
        <f>AS116</f>
        <v>219.55301481492535</v>
      </c>
      <c r="BE116" s="58">
        <f t="shared" ref="BE116:CB116" si="323">AS116*0.8</f>
        <v>175.6424118519403</v>
      </c>
      <c r="BF116" s="58">
        <f t="shared" si="323"/>
        <v>175.6424118519403</v>
      </c>
      <c r="BG116" s="58">
        <f t="shared" si="323"/>
        <v>175.6424118519403</v>
      </c>
      <c r="BH116" s="58">
        <f t="shared" si="323"/>
        <v>175.6424118519403</v>
      </c>
      <c r="BI116" s="58">
        <f t="shared" si="323"/>
        <v>175.6424118519403</v>
      </c>
      <c r="BJ116" s="58">
        <f t="shared" si="323"/>
        <v>175.6424118519403</v>
      </c>
      <c r="BK116" s="58">
        <f t="shared" si="323"/>
        <v>175.6424118519403</v>
      </c>
      <c r="BL116" s="58">
        <f t="shared" si="323"/>
        <v>175.6424118519403</v>
      </c>
      <c r="BM116" s="58">
        <f t="shared" si="323"/>
        <v>175.6424118519403</v>
      </c>
      <c r="BN116" s="58">
        <f t="shared" si="323"/>
        <v>175.6424118519403</v>
      </c>
      <c r="BO116" s="58">
        <f t="shared" si="323"/>
        <v>175.6424118519403</v>
      </c>
      <c r="BP116" s="58">
        <f t="shared" si="323"/>
        <v>175.6424118519403</v>
      </c>
      <c r="BQ116" s="58">
        <f t="shared" si="323"/>
        <v>140.51392948155225</v>
      </c>
      <c r="BR116" s="58">
        <f t="shared" si="323"/>
        <v>140.51392948155225</v>
      </c>
      <c r="BS116" s="58">
        <f t="shared" si="323"/>
        <v>140.51392948155225</v>
      </c>
      <c r="BT116" s="58">
        <f t="shared" si="323"/>
        <v>140.51392948155225</v>
      </c>
      <c r="BU116" s="58">
        <f t="shared" si="323"/>
        <v>140.51392948155225</v>
      </c>
      <c r="BV116" s="58">
        <f t="shared" si="323"/>
        <v>140.51392948155225</v>
      </c>
      <c r="BW116" s="58">
        <f t="shared" si="323"/>
        <v>140.51392948155225</v>
      </c>
      <c r="BX116" s="58">
        <f t="shared" si="323"/>
        <v>140.51392948155225</v>
      </c>
      <c r="BY116" s="58">
        <f t="shared" si="323"/>
        <v>140.51392948155225</v>
      </c>
      <c r="BZ116" s="58">
        <f t="shared" si="323"/>
        <v>140.51392948155225</v>
      </c>
      <c r="CA116" s="58">
        <f t="shared" si="323"/>
        <v>140.51392948155225</v>
      </c>
      <c r="CB116" s="58">
        <f t="shared" si="323"/>
        <v>140.51392948155225</v>
      </c>
    </row>
    <row r="117" spans="2:80" ht="15.75" customHeight="1" x14ac:dyDescent="0.25">
      <c r="AB117" s="57"/>
      <c r="AC117" s="57"/>
      <c r="AD117" s="57"/>
      <c r="AE117" s="57"/>
      <c r="AF117" s="57"/>
      <c r="AG117" s="57"/>
      <c r="AH117" s="57"/>
      <c r="AI117" s="57"/>
      <c r="AJ117" s="57"/>
      <c r="AK117" s="57"/>
      <c r="AL117" s="57"/>
      <c r="AM117" s="57"/>
      <c r="AN117" s="57"/>
      <c r="AO117" s="57"/>
      <c r="AP117" s="57"/>
      <c r="AQ117" s="57"/>
      <c r="AR117" s="57"/>
      <c r="AS117" s="57"/>
      <c r="AT117" s="57"/>
      <c r="AU117" s="57"/>
      <c r="AV117" s="57"/>
      <c r="AW117" s="57"/>
      <c r="AX117" s="57"/>
      <c r="AY117" s="57"/>
      <c r="AZ117" s="57"/>
      <c r="BA117" s="57"/>
      <c r="BB117" s="57"/>
      <c r="BC117" s="57"/>
      <c r="BD117" s="57"/>
      <c r="BE117" s="57"/>
      <c r="BF117" s="57"/>
      <c r="BG117" s="57"/>
      <c r="BH117" s="57"/>
      <c r="BI117" s="57"/>
      <c r="BJ117" s="57"/>
      <c r="BK117" s="57"/>
      <c r="BL117" s="57"/>
      <c r="BM117" s="57"/>
      <c r="BN117" s="57"/>
      <c r="BO117" s="57"/>
      <c r="BP117" s="57"/>
      <c r="BQ117" s="57"/>
      <c r="BR117" s="57"/>
      <c r="BS117" s="57"/>
      <c r="BT117" s="57"/>
      <c r="BU117" s="57"/>
      <c r="BV117" s="57"/>
      <c r="BW117" s="57"/>
      <c r="BX117" s="57"/>
      <c r="BY117" s="57"/>
      <c r="BZ117" s="57"/>
      <c r="CA117" s="57"/>
      <c r="CB117" s="57"/>
    </row>
    <row r="118" spans="2:80" ht="15.75" customHeight="1" x14ac:dyDescent="0.25">
      <c r="AB118" s="57"/>
      <c r="AC118" s="57"/>
      <c r="AD118" s="57"/>
      <c r="AE118" s="57"/>
      <c r="AF118" s="57"/>
      <c r="AG118" s="57"/>
      <c r="AH118" s="57"/>
      <c r="AI118" s="57"/>
      <c r="AJ118" s="57"/>
      <c r="AK118" s="57"/>
      <c r="AL118" s="57"/>
      <c r="AM118" s="57"/>
      <c r="AN118" s="57"/>
      <c r="AO118" s="57"/>
      <c r="AP118" s="57"/>
      <c r="AQ118" s="57"/>
      <c r="AR118" s="57"/>
      <c r="AS118" s="57"/>
      <c r="AT118" s="57"/>
      <c r="AU118" s="57"/>
      <c r="AV118" s="57"/>
      <c r="AW118" s="57"/>
      <c r="AX118" s="57"/>
      <c r="AY118" s="57"/>
      <c r="AZ118" s="57"/>
      <c r="BA118" s="57"/>
      <c r="BB118" s="57"/>
      <c r="BC118" s="57"/>
      <c r="BD118" s="57"/>
      <c r="BE118" s="57"/>
      <c r="BF118" s="57"/>
      <c r="BG118" s="57"/>
      <c r="BH118" s="57"/>
      <c r="BI118" s="57"/>
      <c r="BJ118" s="57"/>
      <c r="BK118" s="57"/>
      <c r="BL118" s="57"/>
      <c r="BM118" s="57"/>
      <c r="BN118" s="57"/>
      <c r="BO118" s="57"/>
      <c r="BP118" s="57"/>
      <c r="BQ118" s="57"/>
      <c r="BR118" s="57"/>
      <c r="BS118" s="57"/>
      <c r="BT118" s="57"/>
      <c r="BU118" s="57"/>
      <c r="BV118" s="57"/>
      <c r="BW118" s="57"/>
      <c r="BX118" s="57"/>
      <c r="BY118" s="57"/>
      <c r="BZ118" s="57"/>
      <c r="CA118" s="57"/>
      <c r="CB118" s="57"/>
    </row>
    <row r="119" spans="2:80" ht="15.75" customHeight="1" x14ac:dyDescent="0.25">
      <c r="B119" s="59" t="s">
        <v>18</v>
      </c>
      <c r="J119" s="60">
        <f t="shared" ref="J119:AS119" si="324">SUM(J9:J116)</f>
        <v>50</v>
      </c>
      <c r="K119" s="60">
        <f t="shared" si="324"/>
        <v>110</v>
      </c>
      <c r="L119" s="60">
        <f t="shared" si="324"/>
        <v>182</v>
      </c>
      <c r="M119" s="60">
        <f t="shared" si="324"/>
        <v>261.40000000000003</v>
      </c>
      <c r="N119" s="60">
        <f t="shared" si="324"/>
        <v>356.67999999999995</v>
      </c>
      <c r="O119" s="60">
        <f t="shared" si="324"/>
        <v>471.01599999999996</v>
      </c>
      <c r="P119" s="60">
        <f t="shared" si="324"/>
        <v>600.21919999999989</v>
      </c>
      <c r="Q119" s="60">
        <f t="shared" si="324"/>
        <v>755.26303999999993</v>
      </c>
      <c r="R119" s="60">
        <f t="shared" si="324"/>
        <v>941.31564799999967</v>
      </c>
      <c r="S119" s="60">
        <f t="shared" si="324"/>
        <v>1160.0987775999997</v>
      </c>
      <c r="T119" s="60">
        <f t="shared" si="324"/>
        <v>1422.6385331199999</v>
      </c>
      <c r="U119" s="60">
        <f t="shared" si="324"/>
        <v>1737.686239744</v>
      </c>
      <c r="V119" s="60">
        <f t="shared" si="324"/>
        <v>2072.4890691583996</v>
      </c>
      <c r="W119" s="60">
        <f t="shared" si="324"/>
        <v>2433.3870040678394</v>
      </c>
      <c r="X119" s="60">
        <f t="shared" si="324"/>
        <v>2821.5125195325431</v>
      </c>
      <c r="Y119" s="60">
        <f t="shared" si="324"/>
        <v>3240.149789615718</v>
      </c>
      <c r="Z119" s="60">
        <f t="shared" si="324"/>
        <v>3693.8437503936098</v>
      </c>
      <c r="AA119" s="60">
        <f t="shared" si="324"/>
        <v>4184.7386636729707</v>
      </c>
      <c r="AB119" s="60">
        <f t="shared" si="324"/>
        <v>4717.035242954189</v>
      </c>
      <c r="AC119" s="60">
        <f t="shared" si="324"/>
        <v>5297.5488257722309</v>
      </c>
      <c r="AD119" s="60">
        <f t="shared" si="324"/>
        <v>5930.0985816025232</v>
      </c>
      <c r="AE119" s="60">
        <f t="shared" si="324"/>
        <v>6620.178760193061</v>
      </c>
      <c r="AF119" s="60">
        <f t="shared" si="324"/>
        <v>7374.4160020553127</v>
      </c>
      <c r="AG119" s="60">
        <f t="shared" si="324"/>
        <v>8198.2558225989778</v>
      </c>
      <c r="AH119" s="60">
        <f t="shared" si="324"/>
        <v>9098.85276728592</v>
      </c>
      <c r="AI119" s="60">
        <f t="shared" si="324"/>
        <v>10086.251663988247</v>
      </c>
      <c r="AJ119" s="60">
        <f t="shared" si="324"/>
        <v>11168.481159416835</v>
      </c>
      <c r="AK119" s="60">
        <f t="shared" si="324"/>
        <v>12355.198403735951</v>
      </c>
      <c r="AL119" s="60">
        <f t="shared" si="324"/>
        <v>13657.396977336188</v>
      </c>
      <c r="AM119" s="60">
        <f t="shared" si="324"/>
        <v>15085.986934115494</v>
      </c>
      <c r="AN119" s="60">
        <f t="shared" si="324"/>
        <v>16653.764697197312</v>
      </c>
      <c r="AO119" s="60">
        <f t="shared" si="324"/>
        <v>18376.029629842411</v>
      </c>
      <c r="AP119" s="60">
        <f t="shared" si="324"/>
        <v>20267.772327658138</v>
      </c>
      <c r="AQ119" s="60">
        <f t="shared" si="324"/>
        <v>22346.002628570259</v>
      </c>
      <c r="AR119" s="60">
        <f t="shared" si="324"/>
        <v>24629.658740755855</v>
      </c>
      <c r="AS119" s="60">
        <f t="shared" si="324"/>
        <v>27138.803801578728</v>
      </c>
      <c r="AU119" s="57"/>
      <c r="AV119" s="57"/>
      <c r="AW119" s="57"/>
      <c r="AX119" s="57"/>
      <c r="AY119" s="57"/>
      <c r="AZ119" s="57"/>
      <c r="BA119" s="57"/>
      <c r="BB119" s="57"/>
      <c r="BC119" s="57"/>
      <c r="BD119" s="57"/>
      <c r="BE119" s="57"/>
      <c r="BF119" s="57"/>
      <c r="BG119" s="57"/>
      <c r="BH119" s="57"/>
      <c r="BI119" s="57"/>
      <c r="BJ119" s="57"/>
      <c r="BK119" s="57"/>
      <c r="BL119" s="57"/>
      <c r="BM119" s="57"/>
      <c r="BN119" s="57"/>
      <c r="BO119" s="57"/>
      <c r="BP119" s="57"/>
      <c r="BQ119" s="57"/>
      <c r="BR119" s="57"/>
      <c r="BS119" s="57"/>
      <c r="BT119" s="57"/>
      <c r="BU119" s="57"/>
      <c r="BV119" s="57"/>
      <c r="BW119" s="57"/>
      <c r="BX119" s="57"/>
      <c r="BY119" s="57"/>
      <c r="BZ119" s="57"/>
      <c r="CA119" s="57"/>
      <c r="CB119" s="57"/>
    </row>
    <row r="120" spans="2:80" ht="7.5" customHeight="1" x14ac:dyDescent="0.25">
      <c r="AB120" s="57"/>
      <c r="AC120" s="57"/>
      <c r="AD120" s="57"/>
      <c r="AE120" s="57"/>
      <c r="AF120" s="57"/>
      <c r="AG120" s="57"/>
      <c r="AH120" s="57"/>
      <c r="AI120" s="57"/>
      <c r="AJ120" s="57"/>
      <c r="AK120" s="57"/>
      <c r="AL120" s="57"/>
      <c r="AM120" s="57"/>
      <c r="AN120" s="57"/>
      <c r="AO120" s="57"/>
      <c r="AP120" s="57"/>
      <c r="AQ120" s="57"/>
      <c r="AR120" s="57"/>
      <c r="AS120" s="57"/>
      <c r="AT120" s="57"/>
      <c r="AU120" s="57"/>
      <c r="AV120" s="57"/>
      <c r="AW120" s="57"/>
      <c r="AX120" s="57"/>
      <c r="AY120" s="57"/>
      <c r="AZ120" s="57"/>
      <c r="BA120" s="57"/>
      <c r="BB120" s="57"/>
      <c r="BC120" s="57"/>
      <c r="BD120" s="57"/>
      <c r="BE120" s="57"/>
      <c r="BF120" s="57"/>
      <c r="BG120" s="57"/>
      <c r="BH120" s="57"/>
      <c r="BI120" s="57"/>
      <c r="BJ120" s="57"/>
      <c r="BK120" s="57"/>
      <c r="BL120" s="57"/>
      <c r="BM120" s="57"/>
      <c r="BN120" s="57"/>
      <c r="BO120" s="57"/>
      <c r="BP120" s="57"/>
      <c r="BQ120" s="57"/>
      <c r="BR120" s="57"/>
      <c r="BS120" s="57"/>
      <c r="BT120" s="57"/>
      <c r="BU120" s="57"/>
      <c r="BV120" s="57"/>
      <c r="BW120" s="57"/>
      <c r="BX120" s="57"/>
      <c r="BY120" s="57"/>
      <c r="BZ120" s="57"/>
      <c r="CA120" s="57"/>
      <c r="CB120" s="57"/>
    </row>
    <row r="121" spans="2:80" ht="15.75" customHeight="1" x14ac:dyDescent="0.25">
      <c r="B121" s="61" t="s">
        <v>19</v>
      </c>
      <c r="J121" s="57">
        <f>SUM(J9:J11)</f>
        <v>50</v>
      </c>
      <c r="K121" s="57">
        <f>SUM(K12:K14)</f>
        <v>60</v>
      </c>
      <c r="L121" s="57">
        <f>SUM(L15:L17)</f>
        <v>71.999999999999986</v>
      </c>
      <c r="M121" s="57">
        <f>SUM(M18:M20)</f>
        <v>86.399999999999991</v>
      </c>
      <c r="N121" s="57">
        <f>SUM(N21:N23)</f>
        <v>103.67999999999998</v>
      </c>
      <c r="O121" s="57">
        <f>SUM(O24:O26)</f>
        <v>124.41599999999997</v>
      </c>
      <c r="P121" s="57">
        <f>SUM(P27:P29)</f>
        <v>149.29919999999998</v>
      </c>
      <c r="Q121" s="57">
        <f>SUM(Q30:Q32)</f>
        <v>179.15903999999995</v>
      </c>
      <c r="R121" s="57">
        <f>SUM(R33:R35)</f>
        <v>214.99084799999994</v>
      </c>
      <c r="S121" s="57">
        <f>SUM(S36:S38)</f>
        <v>257.98901759999995</v>
      </c>
      <c r="T121" s="57">
        <f>SUM(T39:T41)</f>
        <v>309.58682111999985</v>
      </c>
      <c r="U121" s="57">
        <f>SUM(U42:U44)</f>
        <v>371.50418534399989</v>
      </c>
      <c r="V121" s="57">
        <f>SUM(V45:V47)</f>
        <v>408.65460387839988</v>
      </c>
      <c r="W121" s="57">
        <f>SUM(W48:W50)</f>
        <v>449.52006426623996</v>
      </c>
      <c r="X121" s="57">
        <f>SUM(X51:X53)</f>
        <v>494.47207069286395</v>
      </c>
      <c r="Y121" s="57">
        <f>SUM(Y54:Y56)</f>
        <v>543.91927776215039</v>
      </c>
      <c r="Z121" s="57">
        <f>SUM(Z57:Z59)</f>
        <v>598.31120553836547</v>
      </c>
      <c r="AA121" s="57">
        <f>SUM(AA60:AA62)</f>
        <v>658.1423260922021</v>
      </c>
      <c r="AB121" s="57">
        <f>SUM(AB63:AB65)</f>
        <v>723.95655870142241</v>
      </c>
      <c r="AC121" s="57">
        <f>SUM(AC66:AC68)</f>
        <v>796.35221457156467</v>
      </c>
      <c r="AD121" s="57">
        <f>SUM(AD69:AD71)</f>
        <v>875.98743602872116</v>
      </c>
      <c r="AE121" s="57">
        <f>SUM(AE72:AE74)</f>
        <v>963.58617963159327</v>
      </c>
      <c r="AF121" s="57">
        <f>SUM(AF75:AF77)</f>
        <v>1059.9447975947528</v>
      </c>
      <c r="AG121" s="57">
        <f>SUM(AG78:AG80)</f>
        <v>1165.9392773542281</v>
      </c>
      <c r="AH121" s="57">
        <f>SUM(AH81:AH83)</f>
        <v>1282.5332050896509</v>
      </c>
      <c r="AI121" s="57">
        <f>SUM(AI84:AI86)</f>
        <v>1410.7865255986162</v>
      </c>
      <c r="AJ121" s="57">
        <f>SUM(AJ87:AJ89)</f>
        <v>1551.8651781584779</v>
      </c>
      <c r="AK121" s="57">
        <f>SUM(AK90:AK92)</f>
        <v>1707.0516959743259</v>
      </c>
      <c r="AL121" s="57">
        <f>SUM(AL93:AL95)</f>
        <v>1877.7568655717585</v>
      </c>
      <c r="AM121" s="57">
        <f>SUM(AM96:AM98)</f>
        <v>2065.5325521289342</v>
      </c>
      <c r="AN121" s="57">
        <f>SUM(AN99:AN101)</f>
        <v>2272.0858073418281</v>
      </c>
      <c r="AO121" s="57">
        <f>SUM(AO102:AO104)</f>
        <v>2499.2943880760113</v>
      </c>
      <c r="AP121" s="57">
        <f>SUM(AP105:AP107)</f>
        <v>2749.2238268836127</v>
      </c>
      <c r="AQ121" s="57">
        <f>SUM(AQ108:AQ110)</f>
        <v>3024.1462095719739</v>
      </c>
      <c r="AR121" s="57">
        <f>SUM(AR111:AR113)</f>
        <v>3326.5608305291717</v>
      </c>
      <c r="AS121" s="57">
        <f>SUM(AS114:AS116)</f>
        <v>3659.2169135820895</v>
      </c>
      <c r="AT121" s="57"/>
      <c r="AU121" s="57"/>
      <c r="AV121" s="57"/>
      <c r="AW121" s="57"/>
      <c r="AX121" s="57"/>
      <c r="AY121" s="57"/>
      <c r="AZ121" s="57"/>
      <c r="BA121" s="57"/>
      <c r="BB121" s="57"/>
      <c r="BC121" s="57"/>
      <c r="BD121" s="57"/>
      <c r="BE121" s="57"/>
      <c r="BF121" s="57"/>
      <c r="BG121" s="57"/>
      <c r="BH121" s="57"/>
      <c r="BI121" s="57"/>
      <c r="BJ121" s="57"/>
      <c r="BK121" s="57"/>
      <c r="BL121" s="57"/>
      <c r="BM121" s="57"/>
      <c r="BN121" s="57"/>
      <c r="BO121" s="57"/>
      <c r="BP121" s="57"/>
      <c r="BQ121" s="57"/>
      <c r="BR121" s="57"/>
      <c r="BS121" s="57"/>
      <c r="BT121" s="57"/>
      <c r="BU121" s="57"/>
      <c r="BV121" s="57"/>
      <c r="BW121" s="57"/>
      <c r="BX121" s="57"/>
      <c r="BY121" s="57"/>
      <c r="BZ121" s="57"/>
      <c r="CA121" s="57"/>
      <c r="CB121" s="57"/>
    </row>
    <row r="122" spans="2:80" ht="15.75" customHeight="1" x14ac:dyDescent="0.25">
      <c r="AB122" s="57"/>
      <c r="AC122" s="57"/>
      <c r="AD122" s="57"/>
      <c r="AE122" s="57"/>
      <c r="AF122" s="57"/>
      <c r="AG122" s="57"/>
      <c r="AH122" s="57"/>
      <c r="AI122" s="57"/>
      <c r="AJ122" s="57"/>
      <c r="AK122" s="57"/>
      <c r="AL122" s="57"/>
      <c r="AM122" s="57"/>
      <c r="AN122" s="57"/>
      <c r="AO122" s="57"/>
      <c r="AP122" s="57"/>
      <c r="AQ122" s="57"/>
      <c r="AR122" s="57"/>
      <c r="AS122" s="57"/>
      <c r="AT122" s="57"/>
      <c r="AU122" s="57"/>
      <c r="AV122" s="57"/>
      <c r="AW122" s="57"/>
      <c r="AX122" s="57"/>
      <c r="AY122" s="57"/>
      <c r="AZ122" s="57"/>
      <c r="BA122" s="57"/>
      <c r="BB122" s="57"/>
      <c r="BC122" s="57"/>
      <c r="BD122" s="57"/>
      <c r="BE122" s="57"/>
      <c r="BF122" s="57"/>
      <c r="BG122" s="57"/>
      <c r="BH122" s="57"/>
      <c r="BI122" s="57"/>
      <c r="BJ122" s="57"/>
      <c r="BK122" s="57"/>
      <c r="BL122" s="57"/>
      <c r="BM122" s="57"/>
      <c r="BN122" s="57"/>
      <c r="BO122" s="57"/>
      <c r="BP122" s="57"/>
      <c r="BQ122" s="57"/>
      <c r="BR122" s="57"/>
      <c r="BS122" s="57"/>
      <c r="BT122" s="57"/>
      <c r="BU122" s="57"/>
      <c r="BV122" s="57"/>
      <c r="BW122" s="57"/>
      <c r="BX122" s="57"/>
      <c r="BY122" s="57"/>
      <c r="BZ122" s="57"/>
      <c r="CA122" s="57"/>
      <c r="CB122" s="57"/>
    </row>
    <row r="123" spans="2:80" ht="15.75" customHeight="1" x14ac:dyDescent="0.25">
      <c r="B123" s="59" t="s">
        <v>67</v>
      </c>
      <c r="J123" s="62">
        <f>J9*D6+J10*D7+J11*D8</f>
        <v>357480</v>
      </c>
      <c r="K123" s="62">
        <f>K12*D6+K13*D7+K14*D8</f>
        <v>428976</v>
      </c>
      <c r="L123" s="62">
        <f>L15*D6+L16*D7+L17*D8</f>
        <v>514771.19999999995</v>
      </c>
      <c r="M123" s="62">
        <f>(M9+M18)*D6+M19*D7+M20*D8</f>
        <v>768925.44</v>
      </c>
      <c r="N123" s="62">
        <f>(N12+N21)*D6+N22*D7+N23*D8</f>
        <v>922710.52799999982</v>
      </c>
      <c r="O123" s="62">
        <f>(O15+O24)*D6+O25*D7+O26*D8</f>
        <v>1107252.6335999998</v>
      </c>
      <c r="P123" s="62">
        <f>(P9+P18+P27)*D6+(P10+P28)*D7+P29*D8</f>
        <v>1542975.1603199998</v>
      </c>
      <c r="Q123" s="62">
        <f>(Q12+Q21+Q30)*D6+(Q13+Q31)*D7+Q32*D8</f>
        <v>1851570.1923839997</v>
      </c>
      <c r="R123" s="62">
        <f>(R15+R24+R33)*D6+(R16+R34)*D7+R35*D8</f>
        <v>2221884.2308607996</v>
      </c>
      <c r="S123" s="62">
        <f>(S9+S18+S27+S36)*D6+(S19+S37)*D7+S38*D8</f>
        <v>2763029.0770329596</v>
      </c>
      <c r="T123" s="62">
        <f>(T12+T21+T30+T39)*D6+(T22+T40)*D7+T41*D8</f>
        <v>3315634.8924395507</v>
      </c>
      <c r="U123" s="62">
        <f>(U15+U24+U33+U42)*D6+(U25+U43)*D7+U44*D8</f>
        <v>3978761.8709274614</v>
      </c>
      <c r="V123" s="62">
        <f>((V9+V18+V27+V36+V45)*D6+(V10+V28+V46)*D7+(V11+V47)*D8)*1.1</f>
        <v>5172683.5740353484</v>
      </c>
      <c r="W123" s="62">
        <f>((W12+W21+W30+W39+W48)*D6+(W13+W31+W49)*D7+(W14+W50))*1.1</f>
        <v>5318452.5771245081</v>
      </c>
      <c r="X123" s="62">
        <f>((X15+X24+X33+X42+X51)*D6+(X16+X34+X52)*D7+(X17+X53)*D8)*1.1</f>
        <v>6709469.9567709835</v>
      </c>
      <c r="Y123" s="62">
        <f>((Y9+Y18+Y27+Y36+Y45+Y54)*D6+(Y19+Y37+Y55)*D7+(Y20+Y56)*D8)*1.1</f>
        <v>7607030.9410835253</v>
      </c>
      <c r="Z123" s="62">
        <f>((Z12+Z21+Z30+Z39+Z48+Z57)*D6+(Z22+Z40+Z58)*D7+(Z23+Z59)*D8)*1.1</f>
        <v>8564733.6823544111</v>
      </c>
      <c r="AA123" s="62">
        <f>((AA15+AA24+AA33+AA42+AA51+AA60)*D6+(AA25+AA43+AA61)*D7+(AA26+AA62)*D8)*1.1</f>
        <v>9657606.6271848883</v>
      </c>
      <c r="AB123" s="62">
        <f>((AB9+AB18+AB27+AB36+AB45+AB54+AB63)*D6+(AB10+AB28+AB46+AB64)*D7+(AB29+AB65)*D8)*1.1</f>
        <v>10852111.68885296</v>
      </c>
      <c r="AC123" s="62">
        <f>((AC12+AC21+AC30+AC39+AC48+AC57+AC66)*D6+(AC13+AC31+AC49+AC67)*D7+(AC32+AC68)*D8)*1.1</f>
        <v>12079605.612317756</v>
      </c>
      <c r="AD123" s="62">
        <f>((AD15+AD24+AD33+AD42+AD51+AD60+AD69)*D6+(AD16+AD34+AD52+AD70)*D7+(AD35+AD71)*D8)*1.1</f>
        <v>13458305.479044927</v>
      </c>
      <c r="AE123" s="62">
        <f>((AE9+AE18+AE27+AE36+AE45+AE54+AE63+AE72)*D6+(AE19+AE37+AE55+AE73)*D7+(AE38+AE74)*D8)*1.1</f>
        <v>14973533.606207686</v>
      </c>
      <c r="AF123" s="62">
        <f>((AF12+AF21+AF30+AF39+AF48+AF57+AF66+AF75)*D6+(AF22+AF40+AF58+AF76)*D7+(AF41+AF77)*D8)*1.1</f>
        <v>16626204.292850373</v>
      </c>
      <c r="AG123" s="62">
        <f>((AG15+AG24+AG33+AG42+AG51+AG60+AG69+AG78)*D6+(AG25+AG43+AG61+AG79)*D7+(AG44+AG80)*D8)*1.1</f>
        <v>18475205.513361715</v>
      </c>
      <c r="AH123" s="62">
        <f>((AH9+AH18+AH27+AH36+AH45+AH54+AH63+AH72+AH81)*D6+(AH10+AH28+AH46+AH64+AH82)*D7+(AH11+AH47+AH83)*D8)*1.1*1.1</f>
        <v>22563346.046781138</v>
      </c>
      <c r="AI123" s="62">
        <f>((AI12+AI21+AI30+AI39+AI48+AI57+AI66+AI75+AI84)*D6+(AI13+AI31+AI49+AI67+AI85)*D7+(AI14+AI50+AI86)*D8)*1.1*1.1</f>
        <v>24919744.004533961</v>
      </c>
      <c r="AJ123" s="62">
        <f>((AJ15+AJ24+AJ33+AJ42+AJ51+AJ60+AJ69+AJ78+AJ87)*D6+(AJ16+AJ34+AJ52+AJ70+AJ88)*D7+(AJ17+AJ53+AJ89)*D8)*1.1*1.1</f>
        <v>27531794.428677004</v>
      </c>
      <c r="AK123" s="62">
        <f>((AK9+AK18+AK27+AK36+AK45+AK54+AK63+AK72+AK81+AK90)*D6+(AK19+AK37+AK55+AK73+AK91)*D7+(AK20+AK56+AK92)*D8)*1.1*1.1</f>
        <v>30404080.430487599</v>
      </c>
      <c r="AL123" s="62">
        <f>((AL12+AL21+AL30+AL39+AL48+AL57+AL66+AL75+AL84+AL93)*D6+(AL22+AL40+AL58+AL76+AL94)*D7+(AL23+AL59+AL95)*D8)*1.1*1.1</f>
        <v>33553652.666829877</v>
      </c>
      <c r="AM123" s="62">
        <f>((AM15+AM24+AM33+AM42+AM51+AM60+AM69+AM78+AM87+AM96)*D6+(AM25+AM43+AM61+AM79+AM97)*D7+(AM26+AM62+AM98)*D8)*1.1*1.1</f>
        <v>37040014.965465084</v>
      </c>
      <c r="AN123" s="62">
        <f>((AN9+AN18+AN27+AN36+AN45+AN54+AN63+AN72+AN81+AN90+AN99)*D6+(AN10+AN28+AN46+AN64+AN82+AN100)*D7+(AN29+AN65+AN101)*D8)*1.1*1.1</f>
        <v>40873781.696175389</v>
      </c>
      <c r="AO123" s="62">
        <f>((AO12+AO21+AO30+AO39+AO48+AO57+AO66+AO75+AO84+AO93+AO102)*D6+(AO13+AO31+AO49+AO67+AO85+AO103)*D7+(AO32+AO68+AO104)*D8)*1.1*1.1</f>
        <v>45038995.592627905</v>
      </c>
      <c r="AP123" s="62">
        <f>((AP15+AP24+AP33+AP42+AP51+AP60+AP69+AP78+AP87+AP96+AP105)*D6+(AP16+AP34+AP52+AP70+AP88+AP106)*D7+(AP35+AP71+AP107)*D8)*1.1*1.1</f>
        <v>49636298.024092682</v>
      </c>
      <c r="AQ123" s="62">
        <f>((AQ9+AQ18+AQ27+AQ36+AQ45+AQ54+AQ63+AQ72+AQ81+AQ90+AQ99+AQ108)*D6+(AQ19+AQ37+AQ55+AQ73+AQ91+AQ109)*D7+(AQ38+AQ74+AQ110)*D8)*1.1*1.1</f>
        <v>54696021.084674135</v>
      </c>
      <c r="AR123" s="62">
        <f>((AR12+AR21+AR30+AR39+AR48+AR57+AR66+AR75+AR84+AR93+AR102+AR111)*D6+(AR22+AR40+AR58+AR76+AR94+AR112)*D7+(AR41+AR77+AR113)*D8)*1.1*1.1</f>
        <v>60259326.349387877</v>
      </c>
      <c r="AS123" s="62">
        <f>((AS15+AS24+AS33+AS42+AS51+AS60+AS69+AS78+AS87+AS96+AS105+AS114)*D6+(AS25+AS43+AS61+AS79+AS97+AS115)*D7+(AS44+AS80+AS116)*D8)*1.1*1.1</f>
        <v>66397702.771822251</v>
      </c>
      <c r="AT123" s="57"/>
      <c r="AU123" s="57"/>
      <c r="AV123" s="57"/>
      <c r="AW123" s="57"/>
      <c r="AX123" s="57"/>
      <c r="AY123" s="57"/>
      <c r="AZ123" s="57"/>
      <c r="BA123" s="57"/>
      <c r="BB123" s="57"/>
      <c r="BC123" s="57"/>
      <c r="BD123" s="57"/>
      <c r="BE123" s="57"/>
      <c r="BF123" s="57"/>
      <c r="BG123" s="57"/>
      <c r="BH123" s="57"/>
      <c r="BI123" s="57"/>
      <c r="BJ123" s="57"/>
      <c r="BK123" s="57"/>
      <c r="BL123" s="57"/>
      <c r="BM123" s="57"/>
      <c r="BN123" s="57"/>
      <c r="BO123" s="57"/>
      <c r="BP123" s="57"/>
      <c r="BQ123" s="57"/>
      <c r="BR123" s="57"/>
      <c r="BS123" s="57"/>
      <c r="BT123" s="57"/>
      <c r="BU123" s="57"/>
      <c r="BV123" s="57"/>
      <c r="BW123" s="57"/>
      <c r="BX123" s="57"/>
      <c r="BY123" s="57"/>
      <c r="BZ123" s="57"/>
      <c r="CA123" s="57"/>
      <c r="CB123" s="57"/>
    </row>
    <row r="124" spans="2:80" ht="9.75" customHeight="1" x14ac:dyDescent="0.25">
      <c r="AH124" s="57"/>
      <c r="AI124" s="57"/>
      <c r="AJ124" s="57"/>
      <c r="AK124" s="57"/>
      <c r="AL124" s="57"/>
      <c r="AM124" s="57"/>
      <c r="AN124" s="57"/>
      <c r="AO124" s="57"/>
      <c r="AP124" s="57"/>
      <c r="AQ124" s="57"/>
      <c r="AR124" s="57"/>
      <c r="AS124" s="57"/>
      <c r="AT124" s="57"/>
      <c r="AU124" s="57"/>
      <c r="AV124" s="57"/>
      <c r="AW124" s="57"/>
      <c r="AX124" s="57"/>
      <c r="AY124" s="57"/>
      <c r="AZ124" s="57"/>
      <c r="BA124" s="57"/>
      <c r="BB124" s="57"/>
      <c r="BC124" s="57"/>
      <c r="BD124" s="57"/>
      <c r="BE124" s="57"/>
      <c r="BF124" s="57"/>
      <c r="BG124" s="57"/>
      <c r="BH124" s="57"/>
      <c r="BI124" s="57"/>
      <c r="BJ124" s="57"/>
      <c r="BK124" s="57"/>
      <c r="BL124" s="57"/>
      <c r="BM124" s="57"/>
      <c r="BN124" s="57"/>
      <c r="BO124" s="57"/>
      <c r="BP124" s="57"/>
      <c r="BQ124" s="57"/>
      <c r="BR124" s="57"/>
      <c r="BS124" s="57"/>
      <c r="BT124" s="57"/>
      <c r="BU124" s="57"/>
      <c r="BV124" s="57"/>
      <c r="BW124" s="57"/>
      <c r="BX124" s="57"/>
      <c r="BY124" s="57"/>
      <c r="BZ124" s="57"/>
      <c r="CA124" s="57"/>
      <c r="CB124" s="57"/>
    </row>
    <row r="125" spans="2:80" ht="15.75" customHeight="1" x14ac:dyDescent="0.25">
      <c r="B125" s="61" t="s">
        <v>68</v>
      </c>
      <c r="J125" s="63">
        <f>SUMPRODUCT(J9:J11,D6:D8)</f>
        <v>357480</v>
      </c>
      <c r="K125" s="63">
        <f>SUMPRODUCT(K12:K14,D6:D8)</f>
        <v>428976</v>
      </c>
      <c r="L125" s="63">
        <f>SUMPRODUCT(L15:L17,D6:D8)</f>
        <v>514771.19999999995</v>
      </c>
      <c r="M125" s="63">
        <f>SUMPRODUCT(M18:M20,D6:D8)</f>
        <v>617725.43999999994</v>
      </c>
      <c r="N125" s="63">
        <f>SUMPRODUCT(N21:N23,D6:D8)</f>
        <v>741270.52799999993</v>
      </c>
      <c r="O125" s="63">
        <f>SUMPRODUCT(O24:O26,D6:D8)</f>
        <v>889524.63359999983</v>
      </c>
      <c r="P125" s="63">
        <f>SUMPRODUCT(P27:P29,D6:D8)</f>
        <v>1067429.5603199997</v>
      </c>
      <c r="Q125" s="63">
        <f>SUMPRODUCT(Q30:Q32,D6:D8)</f>
        <v>1280915.4723839995</v>
      </c>
      <c r="R125" s="63">
        <f>SUMPRODUCT(R33:R35,D6:D8)</f>
        <v>1537098.5668607994</v>
      </c>
      <c r="S125" s="63">
        <f>SUMPRODUCT(S36:S38,D6:D8)</f>
        <v>1844518.2802329592</v>
      </c>
      <c r="T125" s="63">
        <f>SUMPRODUCT(T39:T41,D6:D8)</f>
        <v>2213421.9362795511</v>
      </c>
      <c r="U125" s="63">
        <f>SUMPRODUCT(U42:U44,D6:D8)</f>
        <v>2656106.3235354619</v>
      </c>
      <c r="V125" s="63">
        <f>SUMPRODUCT(V45:V47,D6:D8)*1.1</f>
        <v>3213888.6514779092</v>
      </c>
      <c r="W125" s="63">
        <f>SUMPRODUCT(W48:W50,D6:D8)*1.1</f>
        <v>3535277.5166257005</v>
      </c>
      <c r="X125" s="63">
        <f>SUMPRODUCT(X51:X53,D6:D8)*1.1</f>
        <v>3888805.2682882706</v>
      </c>
      <c r="Y125" s="63">
        <f>SUMPRODUCT(Y54:Y56,D6:D8)*1.1</f>
        <v>4277685.7951170979</v>
      </c>
      <c r="Z125" s="63">
        <f>SUMPRODUCT(Z57:Z59,D6:D8)*1.1</f>
        <v>4705454.3746288083</v>
      </c>
      <c r="AA125" s="63">
        <f>SUMPRODUCT(AA60:AA62,D6:D8)*1.1</f>
        <v>5175999.8120916886</v>
      </c>
      <c r="AB125" s="63">
        <f>SUMPRODUCT(AB63:AB65,D6:D8)*1.1</f>
        <v>5693599.7933008578</v>
      </c>
      <c r="AC125" s="63">
        <f>SUMPRODUCT(AC66:AC68,D6:D8)*1.1</f>
        <v>6262959.7726309439</v>
      </c>
      <c r="AD125" s="63">
        <f>SUMPRODUCT(AD69:AD71,D6:D8)*1.1</f>
        <v>6889255.7498940397</v>
      </c>
      <c r="AE125" s="63">
        <f>SUMPRODUCT(AE72:AE74,D6:D8)*1.1</f>
        <v>7578181.3248834433</v>
      </c>
      <c r="AF125" s="63">
        <f>SUMPRODUCT(AF75:AF77,D6:D8)*1.1</f>
        <v>8335999.457371789</v>
      </c>
      <c r="AG125" s="63">
        <f>SUMPRODUCT(AG78:AG80,D6:D8)*1.1</f>
        <v>9169599.4031089693</v>
      </c>
      <c r="AH125" s="63">
        <f>SUMPRODUCT(AH81:AH83,D6:D8)*1.1*1.1</f>
        <v>11095215.277761854</v>
      </c>
      <c r="AI125" s="63">
        <f>SUMPRODUCT(AI84:AI86,D6:D8)*1.1*1.1</f>
        <v>12204736.805538038</v>
      </c>
      <c r="AJ125" s="63">
        <f>SUMPRODUCT(AJ87:AJ89,D6:D8)*1.1*1.1</f>
        <v>13425210.486091843</v>
      </c>
      <c r="AK125" s="63">
        <f>SUMPRODUCT(AK90:AK92,D6:D8)*1.1*1.1</f>
        <v>14767731.534701031</v>
      </c>
      <c r="AL125" s="63">
        <f>SUMPRODUCT(AL93:AL95,D6:D8)*1.1*1.1</f>
        <v>16244504.688171135</v>
      </c>
      <c r="AM125" s="63">
        <f>SUMPRODUCT(AM96:AM98,D6:D8)*1.1*1.1</f>
        <v>17868955.156988252</v>
      </c>
      <c r="AN125" s="63">
        <f>SUMPRODUCT(AN99:AN101,D6:D8)*1.1*1.1</f>
        <v>19655850.672687076</v>
      </c>
      <c r="AO125" s="63">
        <f>SUMPRODUCT(AO102:AO104,D6:D8)*1.1*1.1</f>
        <v>21621435.739955787</v>
      </c>
      <c r="AP125" s="63">
        <f>SUMPRODUCT(AP105:AP107,D6:D8)*1.1*1.1</f>
        <v>23783579.313951366</v>
      </c>
      <c r="AQ125" s="63">
        <f>SUMPRODUCT(AQ108:AQ110,D6:D8)*1.1*1.1</f>
        <v>26161937.245346505</v>
      </c>
      <c r="AR125" s="63">
        <f>SUMPRODUCT(AR111:AR113,D6:D8)*1.1*1.1</f>
        <v>28778130.969881158</v>
      </c>
      <c r="AS125" s="63">
        <f>SUMPRODUCT(AS114:AS116,D6:D8)*1.1*1.1</f>
        <v>31655944.066869274</v>
      </c>
      <c r="AT125" s="57"/>
      <c r="AU125" s="57"/>
      <c r="AV125" s="57"/>
      <c r="AW125" s="57"/>
      <c r="AX125" s="57"/>
      <c r="AY125" s="57"/>
      <c r="AZ125" s="57"/>
      <c r="BA125" s="57"/>
      <c r="BB125" s="57"/>
      <c r="BC125" s="57"/>
      <c r="BD125" s="57"/>
      <c r="BE125" s="57"/>
      <c r="BF125" s="57"/>
      <c r="BG125" s="57"/>
      <c r="BH125" s="57"/>
      <c r="BI125" s="57"/>
      <c r="BJ125" s="57"/>
      <c r="BK125" s="57"/>
      <c r="BL125" s="57"/>
      <c r="BM125" s="57"/>
      <c r="BN125" s="57"/>
      <c r="BO125" s="57"/>
      <c r="BP125" s="57"/>
      <c r="BQ125" s="57"/>
      <c r="BR125" s="57"/>
      <c r="BS125" s="57"/>
      <c r="BT125" s="57"/>
      <c r="BU125" s="57"/>
      <c r="BV125" s="57"/>
      <c r="BW125" s="57"/>
      <c r="BX125" s="57"/>
      <c r="BY125" s="57"/>
      <c r="BZ125" s="57"/>
      <c r="CA125" s="57"/>
      <c r="CB125" s="57"/>
    </row>
    <row r="126" spans="2:80" ht="15.75" customHeight="1" x14ac:dyDescent="0.25">
      <c r="AH126" s="57"/>
      <c r="AI126" s="57"/>
      <c r="AJ126" s="57"/>
      <c r="AK126" s="57"/>
      <c r="AL126" s="57"/>
      <c r="AM126" s="57"/>
      <c r="AN126" s="57"/>
      <c r="AO126" s="57"/>
      <c r="AP126" s="57"/>
      <c r="AQ126" s="57"/>
      <c r="AR126" s="57"/>
      <c r="AS126" s="57"/>
      <c r="AT126" s="57"/>
      <c r="AU126" s="57"/>
      <c r="AV126" s="57"/>
      <c r="AW126" s="57"/>
      <c r="AX126" s="57"/>
      <c r="AY126" s="57"/>
      <c r="AZ126" s="57"/>
      <c r="BA126" s="57"/>
      <c r="BB126" s="57"/>
      <c r="BC126" s="57"/>
      <c r="BD126" s="57"/>
      <c r="BE126" s="57"/>
      <c r="BF126" s="57"/>
      <c r="BG126" s="57"/>
      <c r="BH126" s="57"/>
      <c r="BI126" s="57"/>
      <c r="BJ126" s="57"/>
      <c r="BK126" s="57"/>
      <c r="BL126" s="57"/>
      <c r="BM126" s="57"/>
      <c r="BN126" s="57"/>
      <c r="BO126" s="57"/>
      <c r="BP126" s="57"/>
      <c r="BQ126" s="57"/>
      <c r="BR126" s="57"/>
      <c r="BS126" s="57"/>
      <c r="BT126" s="57"/>
      <c r="BU126" s="57"/>
      <c r="BV126" s="57"/>
      <c r="BW126" s="57"/>
      <c r="BX126" s="57"/>
      <c r="BY126" s="57"/>
      <c r="BZ126" s="57"/>
      <c r="CA126" s="57"/>
      <c r="CB126" s="57"/>
    </row>
    <row r="127" spans="2:80" ht="15.75" customHeight="1" x14ac:dyDescent="0.25">
      <c r="B127" s="59" t="s">
        <v>20</v>
      </c>
      <c r="AH127" s="57"/>
      <c r="AI127" s="57"/>
      <c r="AJ127" s="57"/>
      <c r="AK127" s="57"/>
      <c r="AL127" s="57"/>
      <c r="AM127" s="57"/>
      <c r="AN127" s="57"/>
      <c r="AO127" s="57"/>
      <c r="AP127" s="57"/>
      <c r="AQ127" s="57"/>
      <c r="AR127" s="57"/>
      <c r="AS127" s="57"/>
      <c r="AT127" s="57"/>
      <c r="AU127" s="57"/>
      <c r="AV127" s="57"/>
      <c r="AW127" s="57"/>
      <c r="AX127" s="57"/>
      <c r="AY127" s="57"/>
      <c r="AZ127" s="57"/>
      <c r="BA127" s="57"/>
      <c r="BB127" s="57"/>
      <c r="BC127" s="57"/>
      <c r="BD127" s="57"/>
      <c r="BE127" s="57"/>
      <c r="BF127" s="57"/>
      <c r="BG127" s="57"/>
      <c r="BH127" s="57"/>
      <c r="BI127" s="57"/>
      <c r="BJ127" s="57"/>
      <c r="BK127" s="57"/>
      <c r="BL127" s="57"/>
      <c r="BM127" s="57"/>
      <c r="BN127" s="57"/>
      <c r="BO127" s="57"/>
      <c r="BP127" s="57"/>
      <c r="BQ127" s="57"/>
      <c r="BR127" s="57"/>
      <c r="BS127" s="57"/>
      <c r="BT127" s="57"/>
      <c r="BU127" s="57"/>
      <c r="BV127" s="57"/>
      <c r="BW127" s="57"/>
      <c r="BX127" s="57"/>
      <c r="BY127" s="57"/>
      <c r="BZ127" s="57"/>
      <c r="CA127" s="57"/>
      <c r="CB127" s="57"/>
    </row>
    <row r="128" spans="2:80" ht="15.75" customHeight="1" collapsed="1" x14ac:dyDescent="0.25">
      <c r="B128" s="61" t="s">
        <v>21</v>
      </c>
      <c r="J128" s="62">
        <f t="shared" ref="J128:AS128" si="325">SUM(J129:J164)</f>
        <v>1320347</v>
      </c>
      <c r="K128" s="62">
        <f t="shared" si="325"/>
        <v>1484856.7</v>
      </c>
      <c r="L128" s="62">
        <f t="shared" si="325"/>
        <v>1884856.7</v>
      </c>
      <c r="M128" s="62">
        <f t="shared" si="325"/>
        <v>2616619</v>
      </c>
      <c r="N128" s="62">
        <f t="shared" si="325"/>
        <v>4135619</v>
      </c>
      <c r="O128" s="62">
        <f t="shared" si="325"/>
        <v>4135619</v>
      </c>
      <c r="P128" s="62">
        <f t="shared" si="325"/>
        <v>4135619</v>
      </c>
      <c r="Q128" s="62">
        <f t="shared" si="325"/>
        <v>4735619</v>
      </c>
      <c r="R128" s="62">
        <f t="shared" si="325"/>
        <v>5035619</v>
      </c>
      <c r="S128" s="62">
        <f t="shared" si="325"/>
        <v>5285619</v>
      </c>
      <c r="T128" s="62">
        <f t="shared" si="325"/>
        <v>5335619</v>
      </c>
      <c r="U128" s="62">
        <f t="shared" si="325"/>
        <v>5435619</v>
      </c>
      <c r="V128" s="62">
        <f t="shared" si="325"/>
        <v>7820862.5393683519</v>
      </c>
      <c r="W128" s="62">
        <f t="shared" si="325"/>
        <v>7821489.346081635</v>
      </c>
      <c r="X128" s="62">
        <f t="shared" si="325"/>
        <v>7827470.7208141163</v>
      </c>
      <c r="Y128" s="62">
        <f t="shared" si="325"/>
        <v>7831330.2330466593</v>
      </c>
      <c r="Z128" s="62">
        <f t="shared" si="325"/>
        <v>7835448.3548341235</v>
      </c>
      <c r="AA128" s="62">
        <f t="shared" si="325"/>
        <v>7840147.7084968947</v>
      </c>
      <c r="AB128" s="62">
        <f t="shared" si="325"/>
        <v>7964134.5025998382</v>
      </c>
      <c r="AC128" s="62">
        <f t="shared" si="325"/>
        <v>7969658.2252554297</v>
      </c>
      <c r="AD128" s="62">
        <f t="shared" si="325"/>
        <v>7975862.3746557022</v>
      </c>
      <c r="AE128" s="62">
        <f t="shared" si="325"/>
        <v>7982680.9012279343</v>
      </c>
      <c r="AF128" s="62">
        <f t="shared" si="325"/>
        <v>7990117.9193178266</v>
      </c>
      <c r="AG128" s="62">
        <f t="shared" si="325"/>
        <v>7998438.4248101283</v>
      </c>
      <c r="AH128" s="62">
        <f t="shared" si="325"/>
        <v>9725804.3880011588</v>
      </c>
      <c r="AI128" s="62">
        <f t="shared" si="325"/>
        <v>9725804.3880011588</v>
      </c>
      <c r="AJ128" s="62">
        <f t="shared" si="325"/>
        <v>9704168.7160433121</v>
      </c>
      <c r="AK128" s="62">
        <f t="shared" si="325"/>
        <v>9716519.5458510965</v>
      </c>
      <c r="AL128" s="62">
        <f t="shared" si="325"/>
        <v>9831321.4370007347</v>
      </c>
      <c r="AM128" s="62">
        <f t="shared" si="325"/>
        <v>9847010.0673445929</v>
      </c>
      <c r="AN128" s="62">
        <f t="shared" si="325"/>
        <v>9819262.0176327899</v>
      </c>
      <c r="AO128" s="62">
        <f t="shared" si="325"/>
        <v>9838005.4801668245</v>
      </c>
      <c r="AP128" s="62">
        <f t="shared" si="325"/>
        <v>9858693.3411084171</v>
      </c>
      <c r="AQ128" s="62">
        <f t="shared" si="325"/>
        <v>10101192.901206436</v>
      </c>
      <c r="AR128" s="62">
        <f t="shared" si="325"/>
        <v>10079896.766477063</v>
      </c>
      <c r="AS128" s="62">
        <f t="shared" si="325"/>
        <v>10109360.973304747</v>
      </c>
      <c r="AT128" s="57"/>
      <c r="AU128" s="57"/>
      <c r="AV128" s="57"/>
      <c r="AW128" s="57"/>
      <c r="AX128" s="57"/>
      <c r="AY128" s="57"/>
      <c r="AZ128" s="57"/>
      <c r="BA128" s="57"/>
      <c r="BB128" s="57"/>
      <c r="BC128" s="57"/>
      <c r="BD128" s="57"/>
      <c r="BE128" s="57"/>
      <c r="BF128" s="57"/>
      <c r="BG128" s="57"/>
      <c r="BH128" s="57"/>
      <c r="BI128" s="57"/>
      <c r="BJ128" s="57"/>
      <c r="BK128" s="57"/>
      <c r="BL128" s="57"/>
      <c r="BM128" s="57"/>
      <c r="BN128" s="57"/>
      <c r="BO128" s="57"/>
      <c r="BP128" s="57"/>
      <c r="BQ128" s="57"/>
      <c r="BR128" s="57"/>
      <c r="BS128" s="57"/>
      <c r="BT128" s="57"/>
      <c r="BU128" s="57"/>
      <c r="BV128" s="57"/>
      <c r="BW128" s="57"/>
      <c r="BX128" s="57"/>
      <c r="BY128" s="57"/>
      <c r="BZ128" s="57"/>
      <c r="CA128" s="57"/>
      <c r="CB128" s="57"/>
    </row>
    <row r="129" spans="2:80" ht="15.75" hidden="1" customHeight="1" outlineLevel="1" x14ac:dyDescent="0.25">
      <c r="B129" s="8" t="s">
        <v>22</v>
      </c>
      <c r="J129" s="63">
        <v>44000</v>
      </c>
      <c r="K129" s="63">
        <v>44000</v>
      </c>
      <c r="L129" s="63">
        <v>44000</v>
      </c>
      <c r="M129" s="63">
        <v>44000</v>
      </c>
      <c r="N129" s="63">
        <v>150000</v>
      </c>
      <c r="O129" s="63">
        <v>150000</v>
      </c>
      <c r="P129" s="63">
        <v>150000</v>
      </c>
      <c r="Q129" s="63">
        <v>150000</v>
      </c>
      <c r="R129" s="63">
        <v>150000</v>
      </c>
      <c r="S129" s="63">
        <v>150000</v>
      </c>
      <c r="T129" s="63">
        <v>150000</v>
      </c>
      <c r="U129" s="63">
        <v>150000</v>
      </c>
      <c r="V129" s="63">
        <v>250000</v>
      </c>
      <c r="W129" s="63">
        <v>250000</v>
      </c>
      <c r="X129" s="63">
        <v>250000</v>
      </c>
      <c r="Y129" s="63">
        <v>250000</v>
      </c>
      <c r="Z129" s="63">
        <v>250000</v>
      </c>
      <c r="AA129" s="63">
        <v>250000</v>
      </c>
      <c r="AB129" s="63">
        <v>250000</v>
      </c>
      <c r="AC129" s="63">
        <v>250000</v>
      </c>
      <c r="AD129" s="63">
        <v>250000</v>
      </c>
      <c r="AE129" s="63">
        <v>250000</v>
      </c>
      <c r="AF129" s="63">
        <v>250000</v>
      </c>
      <c r="AG129" s="63">
        <v>250000</v>
      </c>
      <c r="AH129" s="63">
        <f t="shared" ref="AH129:AH133" si="326">AG129*1.1</f>
        <v>275000</v>
      </c>
      <c r="AI129" s="63">
        <f t="shared" ref="AI129:AS129" si="327">AH129</f>
        <v>275000</v>
      </c>
      <c r="AJ129" s="63">
        <f t="shared" si="327"/>
        <v>275000</v>
      </c>
      <c r="AK129" s="63">
        <f t="shared" si="327"/>
        <v>275000</v>
      </c>
      <c r="AL129" s="63">
        <f t="shared" si="327"/>
        <v>275000</v>
      </c>
      <c r="AM129" s="63">
        <f t="shared" si="327"/>
        <v>275000</v>
      </c>
      <c r="AN129" s="63">
        <f t="shared" si="327"/>
        <v>275000</v>
      </c>
      <c r="AO129" s="63">
        <f t="shared" si="327"/>
        <v>275000</v>
      </c>
      <c r="AP129" s="63">
        <f t="shared" si="327"/>
        <v>275000</v>
      </c>
      <c r="AQ129" s="63">
        <f t="shared" si="327"/>
        <v>275000</v>
      </c>
      <c r="AR129" s="63">
        <f t="shared" si="327"/>
        <v>275000</v>
      </c>
      <c r="AS129" s="63">
        <f t="shared" si="327"/>
        <v>275000</v>
      </c>
      <c r="AT129" s="57"/>
      <c r="AU129" s="57"/>
      <c r="AV129" s="57"/>
      <c r="AW129" s="57"/>
      <c r="AX129" s="57"/>
      <c r="AY129" s="57"/>
      <c r="AZ129" s="57"/>
      <c r="BA129" s="57"/>
      <c r="BB129" s="57"/>
      <c r="BC129" s="57"/>
      <c r="BD129" s="57"/>
      <c r="BE129" s="57"/>
      <c r="BF129" s="57"/>
      <c r="BG129" s="57"/>
      <c r="BH129" s="57"/>
      <c r="BI129" s="57"/>
      <c r="BJ129" s="57"/>
      <c r="BK129" s="57"/>
      <c r="BL129" s="57"/>
      <c r="BM129" s="57"/>
      <c r="BN129" s="57"/>
      <c r="BO129" s="57"/>
      <c r="BP129" s="57"/>
      <c r="BQ129" s="57"/>
      <c r="BR129" s="57"/>
      <c r="BS129" s="57"/>
      <c r="BT129" s="57"/>
      <c r="BU129" s="57"/>
      <c r="BV129" s="57"/>
      <c r="BW129" s="57"/>
      <c r="BX129" s="57"/>
      <c r="BY129" s="57"/>
      <c r="BZ129" s="57"/>
      <c r="CA129" s="57"/>
      <c r="CB129" s="57"/>
    </row>
    <row r="130" spans="2:80" ht="15.75" hidden="1" customHeight="1" outlineLevel="1" x14ac:dyDescent="0.3">
      <c r="B130" s="64" t="s">
        <v>23</v>
      </c>
      <c r="J130" s="63">
        <v>7000</v>
      </c>
      <c r="K130" s="63">
        <v>7000</v>
      </c>
      <c r="L130" s="63">
        <v>7000</v>
      </c>
      <c r="M130" s="63">
        <v>7000</v>
      </c>
      <c r="N130" s="63">
        <v>10000</v>
      </c>
      <c r="O130" s="63">
        <v>10000</v>
      </c>
      <c r="P130" s="63">
        <v>10000</v>
      </c>
      <c r="Q130" s="63">
        <v>10000</v>
      </c>
      <c r="R130" s="63">
        <v>10000</v>
      </c>
      <c r="S130" s="63">
        <v>10000</v>
      </c>
      <c r="T130" s="63">
        <v>10000</v>
      </c>
      <c r="U130" s="63">
        <v>10000</v>
      </c>
      <c r="V130" s="63">
        <v>15000</v>
      </c>
      <c r="W130" s="63">
        <v>15000</v>
      </c>
      <c r="X130" s="63">
        <v>15000</v>
      </c>
      <c r="Y130" s="63">
        <v>15000</v>
      </c>
      <c r="Z130" s="63">
        <v>15000</v>
      </c>
      <c r="AA130" s="63">
        <v>15000</v>
      </c>
      <c r="AB130" s="63">
        <v>15000</v>
      </c>
      <c r="AC130" s="63">
        <v>15000</v>
      </c>
      <c r="AD130" s="63">
        <v>15000</v>
      </c>
      <c r="AE130" s="63">
        <v>15000</v>
      </c>
      <c r="AF130" s="63">
        <v>15000</v>
      </c>
      <c r="AG130" s="63">
        <v>15000</v>
      </c>
      <c r="AH130" s="63">
        <f t="shared" si="326"/>
        <v>16500</v>
      </c>
      <c r="AI130" s="63">
        <f t="shared" ref="AI130:AS130" si="328">AH130</f>
        <v>16500</v>
      </c>
      <c r="AJ130" s="63">
        <f t="shared" si="328"/>
        <v>16500</v>
      </c>
      <c r="AK130" s="63">
        <f t="shared" si="328"/>
        <v>16500</v>
      </c>
      <c r="AL130" s="63">
        <f t="shared" si="328"/>
        <v>16500</v>
      </c>
      <c r="AM130" s="63">
        <f t="shared" si="328"/>
        <v>16500</v>
      </c>
      <c r="AN130" s="63">
        <f t="shared" si="328"/>
        <v>16500</v>
      </c>
      <c r="AO130" s="63">
        <f t="shared" si="328"/>
        <v>16500</v>
      </c>
      <c r="AP130" s="63">
        <f t="shared" si="328"/>
        <v>16500</v>
      </c>
      <c r="AQ130" s="63">
        <f t="shared" si="328"/>
        <v>16500</v>
      </c>
      <c r="AR130" s="63">
        <f t="shared" si="328"/>
        <v>16500</v>
      </c>
      <c r="AS130" s="63">
        <f t="shared" si="328"/>
        <v>16500</v>
      </c>
      <c r="AT130" s="57"/>
      <c r="AU130" s="57"/>
      <c r="AV130" s="57"/>
      <c r="AW130" s="57"/>
      <c r="AX130" s="57"/>
      <c r="AY130" s="57"/>
      <c r="AZ130" s="57"/>
      <c r="BA130" s="57"/>
      <c r="BB130" s="57"/>
      <c r="BC130" s="57"/>
      <c r="BD130" s="57"/>
      <c r="BE130" s="57"/>
      <c r="BF130" s="57"/>
      <c r="BG130" s="57"/>
      <c r="BH130" s="57"/>
      <c r="BI130" s="57"/>
      <c r="BJ130" s="57"/>
      <c r="BK130" s="57"/>
      <c r="BL130" s="57"/>
      <c r="BM130" s="57"/>
      <c r="BN130" s="57"/>
      <c r="BO130" s="57"/>
      <c r="BP130" s="57"/>
      <c r="BQ130" s="57"/>
      <c r="BR130" s="57"/>
      <c r="BS130" s="57"/>
      <c r="BT130" s="57"/>
      <c r="BU130" s="57"/>
      <c r="BV130" s="57"/>
      <c r="BW130" s="57"/>
      <c r="BX130" s="57"/>
      <c r="BY130" s="57"/>
      <c r="BZ130" s="57"/>
      <c r="CA130" s="57"/>
      <c r="CB130" s="57"/>
    </row>
    <row r="131" spans="2:80" ht="15.75" hidden="1" customHeight="1" outlineLevel="1" x14ac:dyDescent="0.25">
      <c r="B131" s="8" t="s">
        <v>24</v>
      </c>
      <c r="J131" s="63">
        <v>2750</v>
      </c>
      <c r="K131" s="63">
        <v>3000</v>
      </c>
      <c r="L131" s="63">
        <v>3000</v>
      </c>
      <c r="M131" s="63">
        <v>3250</v>
      </c>
      <c r="N131" s="63">
        <v>3250</v>
      </c>
      <c r="O131" s="63">
        <v>3250</v>
      </c>
      <c r="P131" s="63">
        <v>3250</v>
      </c>
      <c r="Q131" s="63">
        <v>3250</v>
      </c>
      <c r="R131" s="63">
        <v>3250</v>
      </c>
      <c r="S131" s="63">
        <v>3250</v>
      </c>
      <c r="T131" s="63">
        <v>3250</v>
      </c>
      <c r="U131" s="63">
        <v>3250</v>
      </c>
      <c r="V131" s="63">
        <v>5000</v>
      </c>
      <c r="W131" s="63">
        <v>5000</v>
      </c>
      <c r="X131" s="63">
        <v>5000</v>
      </c>
      <c r="Y131" s="63">
        <v>5000</v>
      </c>
      <c r="Z131" s="63">
        <v>5000</v>
      </c>
      <c r="AA131" s="63">
        <v>5000</v>
      </c>
      <c r="AB131" s="63">
        <v>5000</v>
      </c>
      <c r="AC131" s="63">
        <v>5000</v>
      </c>
      <c r="AD131" s="63">
        <v>5000</v>
      </c>
      <c r="AE131" s="63">
        <v>5000</v>
      </c>
      <c r="AF131" s="63">
        <v>5000</v>
      </c>
      <c r="AG131" s="63">
        <v>5000</v>
      </c>
      <c r="AH131" s="63">
        <f t="shared" si="326"/>
        <v>5500</v>
      </c>
      <c r="AI131" s="63">
        <f t="shared" ref="AI131:AS131" si="329">AH131</f>
        <v>5500</v>
      </c>
      <c r="AJ131" s="63">
        <f t="shared" si="329"/>
        <v>5500</v>
      </c>
      <c r="AK131" s="63">
        <f t="shared" si="329"/>
        <v>5500</v>
      </c>
      <c r="AL131" s="63">
        <f t="shared" si="329"/>
        <v>5500</v>
      </c>
      <c r="AM131" s="63">
        <f t="shared" si="329"/>
        <v>5500</v>
      </c>
      <c r="AN131" s="63">
        <f t="shared" si="329"/>
        <v>5500</v>
      </c>
      <c r="AO131" s="63">
        <f t="shared" si="329"/>
        <v>5500</v>
      </c>
      <c r="AP131" s="63">
        <f t="shared" si="329"/>
        <v>5500</v>
      </c>
      <c r="AQ131" s="63">
        <f t="shared" si="329"/>
        <v>5500</v>
      </c>
      <c r="AR131" s="63">
        <f t="shared" si="329"/>
        <v>5500</v>
      </c>
      <c r="AS131" s="63">
        <f t="shared" si="329"/>
        <v>5500</v>
      </c>
      <c r="AT131" s="57"/>
      <c r="AU131" s="57"/>
      <c r="AV131" s="57"/>
      <c r="AW131" s="57"/>
      <c r="AX131" s="57"/>
      <c r="AY131" s="57"/>
      <c r="AZ131" s="57"/>
      <c r="BA131" s="57"/>
      <c r="BB131" s="57"/>
      <c r="BC131" s="57"/>
      <c r="BD131" s="57"/>
      <c r="BE131" s="57"/>
      <c r="BF131" s="57"/>
      <c r="BG131" s="57"/>
      <c r="BH131" s="57"/>
      <c r="BI131" s="57"/>
      <c r="BJ131" s="57"/>
      <c r="BK131" s="57"/>
      <c r="BL131" s="57"/>
      <c r="BM131" s="57"/>
      <c r="BN131" s="57"/>
      <c r="BO131" s="57"/>
      <c r="BP131" s="57"/>
      <c r="BQ131" s="57"/>
      <c r="BR131" s="57"/>
      <c r="BS131" s="57"/>
      <c r="BT131" s="57"/>
      <c r="BU131" s="57"/>
      <c r="BV131" s="57"/>
      <c r="BW131" s="57"/>
      <c r="BX131" s="57"/>
      <c r="BY131" s="57"/>
      <c r="BZ131" s="57"/>
      <c r="CA131" s="57"/>
      <c r="CB131" s="57"/>
    </row>
    <row r="132" spans="2:80" ht="15.75" hidden="1" customHeight="1" outlineLevel="1" x14ac:dyDescent="0.25">
      <c r="B132" s="8" t="s">
        <v>25</v>
      </c>
      <c r="J132" s="63"/>
      <c r="K132" s="63">
        <v>3000</v>
      </c>
      <c r="L132" s="63">
        <v>3000</v>
      </c>
      <c r="M132" s="63">
        <v>3000</v>
      </c>
      <c r="N132" s="63">
        <v>3000</v>
      </c>
      <c r="O132" s="63">
        <v>3000</v>
      </c>
      <c r="P132" s="63">
        <v>3000</v>
      </c>
      <c r="Q132" s="63">
        <v>3000</v>
      </c>
      <c r="R132" s="63">
        <v>3000</v>
      </c>
      <c r="S132" s="63">
        <v>3000</v>
      </c>
      <c r="T132" s="63">
        <v>3000</v>
      </c>
      <c r="U132" s="63">
        <v>3000</v>
      </c>
      <c r="V132" s="63">
        <v>3500</v>
      </c>
      <c r="W132" s="63">
        <v>3500</v>
      </c>
      <c r="X132" s="63">
        <v>3500</v>
      </c>
      <c r="Y132" s="63">
        <v>3500</v>
      </c>
      <c r="Z132" s="63">
        <v>3500</v>
      </c>
      <c r="AA132" s="63">
        <v>3500</v>
      </c>
      <c r="AB132" s="63">
        <v>3500</v>
      </c>
      <c r="AC132" s="63">
        <v>3500</v>
      </c>
      <c r="AD132" s="63">
        <v>3500</v>
      </c>
      <c r="AE132" s="63">
        <v>3500</v>
      </c>
      <c r="AF132" s="63">
        <v>3500</v>
      </c>
      <c r="AG132" s="63">
        <v>3500</v>
      </c>
      <c r="AH132" s="63">
        <f t="shared" si="326"/>
        <v>3850.0000000000005</v>
      </c>
      <c r="AI132" s="63">
        <f t="shared" ref="AI132:AS132" si="330">AH132</f>
        <v>3850.0000000000005</v>
      </c>
      <c r="AJ132" s="63">
        <f t="shared" si="330"/>
        <v>3850.0000000000005</v>
      </c>
      <c r="AK132" s="63">
        <f t="shared" si="330"/>
        <v>3850.0000000000005</v>
      </c>
      <c r="AL132" s="63">
        <f t="shared" si="330"/>
        <v>3850.0000000000005</v>
      </c>
      <c r="AM132" s="63">
        <f t="shared" si="330"/>
        <v>3850.0000000000005</v>
      </c>
      <c r="AN132" s="63">
        <f t="shared" si="330"/>
        <v>3850.0000000000005</v>
      </c>
      <c r="AO132" s="63">
        <f t="shared" si="330"/>
        <v>3850.0000000000005</v>
      </c>
      <c r="AP132" s="63">
        <f t="shared" si="330"/>
        <v>3850.0000000000005</v>
      </c>
      <c r="AQ132" s="63">
        <f t="shared" si="330"/>
        <v>3850.0000000000005</v>
      </c>
      <c r="AR132" s="63">
        <f t="shared" si="330"/>
        <v>3850.0000000000005</v>
      </c>
      <c r="AS132" s="63">
        <f t="shared" si="330"/>
        <v>3850.0000000000005</v>
      </c>
      <c r="AT132" s="57"/>
      <c r="AU132" s="57"/>
      <c r="AV132" s="57"/>
      <c r="AW132" s="57"/>
      <c r="AX132" s="57"/>
      <c r="AY132" s="57"/>
      <c r="AZ132" s="57"/>
      <c r="BA132" s="57"/>
      <c r="BB132" s="57"/>
      <c r="BC132" s="57"/>
      <c r="BD132" s="57"/>
      <c r="BE132" s="57"/>
      <c r="BF132" s="57"/>
      <c r="BG132" s="57"/>
      <c r="BH132" s="57"/>
      <c r="BI132" s="57"/>
      <c r="BJ132" s="57"/>
      <c r="BK132" s="57"/>
      <c r="BL132" s="57"/>
      <c r="BM132" s="57"/>
      <c r="BN132" s="57"/>
      <c r="BO132" s="57"/>
      <c r="BP132" s="57"/>
      <c r="BQ132" s="57"/>
      <c r="BR132" s="57"/>
      <c r="BS132" s="57"/>
      <c r="BT132" s="57"/>
      <c r="BU132" s="57"/>
      <c r="BV132" s="57"/>
      <c r="BW132" s="57"/>
      <c r="BX132" s="57"/>
      <c r="BY132" s="57"/>
      <c r="BZ132" s="57"/>
      <c r="CA132" s="57"/>
      <c r="CB132" s="57"/>
    </row>
    <row r="133" spans="2:80" ht="15.75" hidden="1" customHeight="1" outlineLevel="1" x14ac:dyDescent="0.25">
      <c r="B133" s="8" t="s">
        <v>26</v>
      </c>
      <c r="J133" s="63">
        <v>4000</v>
      </c>
      <c r="K133" s="63">
        <v>4000</v>
      </c>
      <c r="L133" s="63">
        <v>4000</v>
      </c>
      <c r="M133" s="63">
        <v>4000</v>
      </c>
      <c r="N133" s="63">
        <v>4000</v>
      </c>
      <c r="O133" s="63">
        <v>4000</v>
      </c>
      <c r="P133" s="63">
        <v>4000</v>
      </c>
      <c r="Q133" s="63">
        <v>4000</v>
      </c>
      <c r="R133" s="63">
        <v>4000</v>
      </c>
      <c r="S133" s="63">
        <v>4000</v>
      </c>
      <c r="T133" s="63">
        <v>4000</v>
      </c>
      <c r="U133" s="63">
        <v>4000</v>
      </c>
      <c r="V133" s="63">
        <v>4500</v>
      </c>
      <c r="W133" s="63">
        <v>4500</v>
      </c>
      <c r="X133" s="63">
        <v>4500</v>
      </c>
      <c r="Y133" s="63">
        <v>4500</v>
      </c>
      <c r="Z133" s="63">
        <v>4500</v>
      </c>
      <c r="AA133" s="63">
        <v>4500</v>
      </c>
      <c r="AB133" s="63">
        <v>4500</v>
      </c>
      <c r="AC133" s="63">
        <v>4500</v>
      </c>
      <c r="AD133" s="63">
        <v>4500</v>
      </c>
      <c r="AE133" s="63">
        <v>4500</v>
      </c>
      <c r="AF133" s="63">
        <v>4500</v>
      </c>
      <c r="AG133" s="63">
        <v>4500</v>
      </c>
      <c r="AH133" s="63">
        <f t="shared" si="326"/>
        <v>4950</v>
      </c>
      <c r="AI133" s="63">
        <f t="shared" ref="AI133:AS133" si="331">AH133</f>
        <v>4950</v>
      </c>
      <c r="AJ133" s="63">
        <f t="shared" si="331"/>
        <v>4950</v>
      </c>
      <c r="AK133" s="63">
        <f t="shared" si="331"/>
        <v>4950</v>
      </c>
      <c r="AL133" s="63">
        <f t="shared" si="331"/>
        <v>4950</v>
      </c>
      <c r="AM133" s="63">
        <f t="shared" si="331"/>
        <v>4950</v>
      </c>
      <c r="AN133" s="63">
        <f t="shared" si="331"/>
        <v>4950</v>
      </c>
      <c r="AO133" s="63">
        <f t="shared" si="331"/>
        <v>4950</v>
      </c>
      <c r="AP133" s="63">
        <f t="shared" si="331"/>
        <v>4950</v>
      </c>
      <c r="AQ133" s="63">
        <f t="shared" si="331"/>
        <v>4950</v>
      </c>
      <c r="AR133" s="63">
        <f t="shared" si="331"/>
        <v>4950</v>
      </c>
      <c r="AS133" s="63">
        <f t="shared" si="331"/>
        <v>4950</v>
      </c>
      <c r="AT133" s="57"/>
      <c r="AU133" s="57"/>
      <c r="AV133" s="57"/>
      <c r="AW133" s="57"/>
      <c r="AX133" s="57"/>
      <c r="AY133" s="57"/>
      <c r="AZ133" s="57"/>
      <c r="BA133" s="57"/>
      <c r="BB133" s="57"/>
      <c r="BC133" s="57"/>
      <c r="BD133" s="57"/>
      <c r="BE133" s="57"/>
      <c r="BF133" s="57"/>
      <c r="BG133" s="57"/>
      <c r="BH133" s="57"/>
      <c r="BI133" s="57"/>
      <c r="BJ133" s="57"/>
      <c r="BK133" s="57"/>
      <c r="BL133" s="57"/>
      <c r="BM133" s="57"/>
      <c r="BN133" s="57"/>
      <c r="BO133" s="57"/>
      <c r="BP133" s="57"/>
      <c r="BQ133" s="57"/>
      <c r="BR133" s="57"/>
      <c r="BS133" s="57"/>
      <c r="BT133" s="57"/>
      <c r="BU133" s="57"/>
      <c r="BV133" s="57"/>
      <c r="BW133" s="57"/>
      <c r="BX133" s="57"/>
      <c r="BY133" s="57"/>
      <c r="BZ133" s="57"/>
      <c r="CA133" s="57"/>
      <c r="CB133" s="57"/>
    </row>
    <row r="134" spans="2:80" ht="8.25" hidden="1" customHeight="1" outlineLevel="1" x14ac:dyDescent="0.3">
      <c r="B134" s="64"/>
      <c r="J134" s="63"/>
      <c r="K134" s="63"/>
      <c r="L134" s="63"/>
      <c r="M134" s="63"/>
      <c r="N134" s="63"/>
      <c r="O134" s="63"/>
      <c r="P134" s="63"/>
      <c r="Q134" s="63"/>
      <c r="R134" s="63"/>
      <c r="S134" s="63"/>
      <c r="T134" s="63"/>
      <c r="U134" s="63"/>
      <c r="V134" s="63"/>
      <c r="W134" s="63"/>
      <c r="X134" s="63"/>
      <c r="Y134" s="63"/>
      <c r="Z134" s="63"/>
      <c r="AA134" s="63"/>
      <c r="AH134" s="63"/>
      <c r="AI134" s="63"/>
      <c r="AJ134" s="63"/>
      <c r="AK134" s="63"/>
      <c r="AL134" s="63"/>
      <c r="AM134" s="63"/>
      <c r="AN134" s="63"/>
      <c r="AO134" s="63"/>
      <c r="AP134" s="63"/>
      <c r="AQ134" s="63"/>
      <c r="AR134" s="63"/>
      <c r="AS134" s="63"/>
      <c r="AT134" s="57"/>
      <c r="AU134" s="57"/>
      <c r="AV134" s="57"/>
      <c r="AW134" s="57"/>
      <c r="AX134" s="57"/>
      <c r="AY134" s="57"/>
      <c r="AZ134" s="57"/>
      <c r="BA134" s="57"/>
      <c r="BB134" s="57"/>
      <c r="BC134" s="57"/>
      <c r="BD134" s="57"/>
      <c r="BE134" s="57"/>
      <c r="BF134" s="57"/>
      <c r="BG134" s="57"/>
      <c r="BH134" s="57"/>
      <c r="BI134" s="57"/>
      <c r="BJ134" s="57"/>
      <c r="BK134" s="57"/>
      <c r="BL134" s="57"/>
      <c r="BM134" s="57"/>
      <c r="BN134" s="57"/>
      <c r="BO134" s="57"/>
      <c r="BP134" s="57"/>
      <c r="BQ134" s="57"/>
      <c r="BR134" s="57"/>
      <c r="BS134" s="57"/>
      <c r="BT134" s="57"/>
      <c r="BU134" s="57"/>
      <c r="BV134" s="57"/>
      <c r="BW134" s="57"/>
      <c r="BX134" s="57"/>
      <c r="BY134" s="57"/>
      <c r="BZ134" s="57"/>
      <c r="CA134" s="57"/>
      <c r="CB134" s="57"/>
    </row>
    <row r="135" spans="2:80" ht="15.75" hidden="1" customHeight="1" outlineLevel="1" x14ac:dyDescent="0.3">
      <c r="B135" s="64" t="s">
        <v>27</v>
      </c>
      <c r="J135" s="63">
        <v>439000</v>
      </c>
      <c r="K135" s="63">
        <f t="shared" ref="K135:K137" si="332">J135*1.1</f>
        <v>482900.00000000006</v>
      </c>
      <c r="L135" s="63">
        <f t="shared" ref="L135:U135" si="333">K135</f>
        <v>482900.00000000006</v>
      </c>
      <c r="M135" s="63">
        <f t="shared" si="333"/>
        <v>482900.00000000006</v>
      </c>
      <c r="N135" s="63">
        <f t="shared" si="333"/>
        <v>482900.00000000006</v>
      </c>
      <c r="O135" s="63">
        <f t="shared" si="333"/>
        <v>482900.00000000006</v>
      </c>
      <c r="P135" s="63">
        <f t="shared" si="333"/>
        <v>482900.00000000006</v>
      </c>
      <c r="Q135" s="63">
        <f t="shared" si="333"/>
        <v>482900.00000000006</v>
      </c>
      <c r="R135" s="63">
        <f t="shared" si="333"/>
        <v>482900.00000000006</v>
      </c>
      <c r="S135" s="63">
        <f t="shared" si="333"/>
        <v>482900.00000000006</v>
      </c>
      <c r="T135" s="63">
        <f t="shared" si="333"/>
        <v>482900.00000000006</v>
      </c>
      <c r="U135" s="63">
        <f t="shared" si="333"/>
        <v>482900.00000000006</v>
      </c>
      <c r="V135" s="63">
        <v>500000</v>
      </c>
      <c r="W135" s="63">
        <v>500000</v>
      </c>
      <c r="X135" s="63">
        <v>500000</v>
      </c>
      <c r="Y135" s="63">
        <v>500000</v>
      </c>
      <c r="Z135" s="63">
        <v>500000</v>
      </c>
      <c r="AA135" s="63">
        <v>500000</v>
      </c>
      <c r="AB135" s="63">
        <v>500000</v>
      </c>
      <c r="AC135" s="63">
        <v>500000</v>
      </c>
      <c r="AD135" s="63">
        <v>500000</v>
      </c>
      <c r="AE135" s="63">
        <v>500000</v>
      </c>
      <c r="AF135" s="63">
        <v>500000</v>
      </c>
      <c r="AG135" s="63">
        <v>500000</v>
      </c>
      <c r="AH135" s="63">
        <f t="shared" ref="AH135:AH153" si="334">AG135*1.1</f>
        <v>550000</v>
      </c>
      <c r="AI135" s="63">
        <f t="shared" ref="AI135:AS135" si="335">AH135</f>
        <v>550000</v>
      </c>
      <c r="AJ135" s="63">
        <f t="shared" si="335"/>
        <v>550000</v>
      </c>
      <c r="AK135" s="63">
        <f t="shared" si="335"/>
        <v>550000</v>
      </c>
      <c r="AL135" s="63">
        <f t="shared" si="335"/>
        <v>550000</v>
      </c>
      <c r="AM135" s="63">
        <f t="shared" si="335"/>
        <v>550000</v>
      </c>
      <c r="AN135" s="63">
        <f t="shared" si="335"/>
        <v>550000</v>
      </c>
      <c r="AO135" s="63">
        <f t="shared" si="335"/>
        <v>550000</v>
      </c>
      <c r="AP135" s="63">
        <f t="shared" si="335"/>
        <v>550000</v>
      </c>
      <c r="AQ135" s="63">
        <f t="shared" si="335"/>
        <v>550000</v>
      </c>
      <c r="AR135" s="63">
        <f t="shared" si="335"/>
        <v>550000</v>
      </c>
      <c r="AS135" s="63">
        <f t="shared" si="335"/>
        <v>550000</v>
      </c>
      <c r="AT135" s="57"/>
      <c r="AU135" s="57"/>
      <c r="AV135" s="57"/>
      <c r="AW135" s="57"/>
      <c r="AX135" s="57"/>
      <c r="AY135" s="57"/>
      <c r="AZ135" s="57"/>
      <c r="BA135" s="57"/>
      <c r="BB135" s="57"/>
      <c r="BC135" s="57"/>
      <c r="BD135" s="57"/>
      <c r="BE135" s="57"/>
      <c r="BF135" s="57"/>
      <c r="BG135" s="57"/>
      <c r="BH135" s="57"/>
      <c r="BI135" s="57"/>
      <c r="BJ135" s="57"/>
      <c r="BK135" s="57"/>
      <c r="BL135" s="57"/>
      <c r="BM135" s="57"/>
      <c r="BN135" s="57"/>
      <c r="BO135" s="57"/>
      <c r="BP135" s="57"/>
      <c r="BQ135" s="57"/>
      <c r="BR135" s="57"/>
      <c r="BS135" s="57"/>
      <c r="BT135" s="57"/>
      <c r="BU135" s="57"/>
      <c r="BV135" s="57"/>
      <c r="BW135" s="57"/>
      <c r="BX135" s="57"/>
      <c r="BY135" s="57"/>
      <c r="BZ135" s="57"/>
      <c r="CA135" s="57"/>
      <c r="CB135" s="57"/>
    </row>
    <row r="136" spans="2:80" ht="15.75" hidden="1" customHeight="1" outlineLevel="1" x14ac:dyDescent="0.3">
      <c r="B136" s="64" t="s">
        <v>28</v>
      </c>
      <c r="J136" s="63">
        <v>315048</v>
      </c>
      <c r="K136" s="63">
        <f t="shared" si="332"/>
        <v>346552.80000000005</v>
      </c>
      <c r="L136" s="63">
        <f t="shared" ref="L136:U136" si="336">K136</f>
        <v>346552.80000000005</v>
      </c>
      <c r="M136" s="63">
        <f t="shared" si="336"/>
        <v>346552.80000000005</v>
      </c>
      <c r="N136" s="63">
        <f t="shared" si="336"/>
        <v>346552.80000000005</v>
      </c>
      <c r="O136" s="63">
        <f t="shared" si="336"/>
        <v>346552.80000000005</v>
      </c>
      <c r="P136" s="63">
        <f t="shared" si="336"/>
        <v>346552.80000000005</v>
      </c>
      <c r="Q136" s="63">
        <f t="shared" si="336"/>
        <v>346552.80000000005</v>
      </c>
      <c r="R136" s="63">
        <f t="shared" si="336"/>
        <v>346552.80000000005</v>
      </c>
      <c r="S136" s="63">
        <f t="shared" si="336"/>
        <v>346552.80000000005</v>
      </c>
      <c r="T136" s="63">
        <f t="shared" si="336"/>
        <v>346552.80000000005</v>
      </c>
      <c r="U136" s="63">
        <f t="shared" si="336"/>
        <v>346552.80000000005</v>
      </c>
      <c r="V136" s="63">
        <v>370000</v>
      </c>
      <c r="W136" s="63">
        <v>370000</v>
      </c>
      <c r="X136" s="63">
        <v>370000</v>
      </c>
      <c r="Y136" s="63">
        <v>370000</v>
      </c>
      <c r="Z136" s="63">
        <v>370000</v>
      </c>
      <c r="AA136" s="63">
        <v>370000</v>
      </c>
      <c r="AB136" s="63">
        <v>370000</v>
      </c>
      <c r="AC136" s="63">
        <v>370000</v>
      </c>
      <c r="AD136" s="63">
        <v>370000</v>
      </c>
      <c r="AE136" s="63">
        <v>370000</v>
      </c>
      <c r="AF136" s="63">
        <v>370000</v>
      </c>
      <c r="AG136" s="63">
        <v>370000</v>
      </c>
      <c r="AH136" s="63">
        <f t="shared" si="334"/>
        <v>407000.00000000006</v>
      </c>
      <c r="AI136" s="63">
        <f t="shared" ref="AI136:AS136" si="337">AH136</f>
        <v>407000.00000000006</v>
      </c>
      <c r="AJ136" s="63">
        <f t="shared" si="337"/>
        <v>407000.00000000006</v>
      </c>
      <c r="AK136" s="63">
        <f t="shared" si="337"/>
        <v>407000.00000000006</v>
      </c>
      <c r="AL136" s="63">
        <f t="shared" si="337"/>
        <v>407000.00000000006</v>
      </c>
      <c r="AM136" s="63">
        <f t="shared" si="337"/>
        <v>407000.00000000006</v>
      </c>
      <c r="AN136" s="63">
        <f t="shared" si="337"/>
        <v>407000.00000000006</v>
      </c>
      <c r="AO136" s="63">
        <f t="shared" si="337"/>
        <v>407000.00000000006</v>
      </c>
      <c r="AP136" s="63">
        <f t="shared" si="337"/>
        <v>407000.00000000006</v>
      </c>
      <c r="AQ136" s="63">
        <f t="shared" si="337"/>
        <v>407000.00000000006</v>
      </c>
      <c r="AR136" s="63">
        <f t="shared" si="337"/>
        <v>407000.00000000006</v>
      </c>
      <c r="AS136" s="63">
        <f t="shared" si="337"/>
        <v>407000.00000000006</v>
      </c>
      <c r="AT136" s="57"/>
      <c r="AU136" s="57"/>
      <c r="AV136" s="57"/>
      <c r="AW136" s="57"/>
      <c r="AX136" s="57"/>
      <c r="AY136" s="57"/>
      <c r="AZ136" s="57"/>
      <c r="BA136" s="57"/>
      <c r="BB136" s="57"/>
      <c r="BC136" s="57"/>
      <c r="BD136" s="57"/>
      <c r="BE136" s="57"/>
      <c r="BF136" s="57"/>
      <c r="BG136" s="57"/>
      <c r="BH136" s="57"/>
      <c r="BI136" s="57"/>
      <c r="BJ136" s="57"/>
      <c r="BK136" s="57"/>
      <c r="BL136" s="57"/>
      <c r="BM136" s="57"/>
      <c r="BN136" s="57"/>
      <c r="BO136" s="57"/>
      <c r="BP136" s="57"/>
      <c r="BQ136" s="57"/>
      <c r="BR136" s="57"/>
      <c r="BS136" s="57"/>
      <c r="BT136" s="57"/>
      <c r="BU136" s="57"/>
      <c r="BV136" s="57"/>
      <c r="BW136" s="57"/>
      <c r="BX136" s="57"/>
      <c r="BY136" s="57"/>
      <c r="BZ136" s="57"/>
      <c r="CA136" s="57"/>
      <c r="CB136" s="57"/>
    </row>
    <row r="137" spans="2:80" ht="15.75" hidden="1" customHeight="1" outlineLevel="1" x14ac:dyDescent="0.3">
      <c r="B137" s="64" t="s">
        <v>29</v>
      </c>
      <c r="J137" s="63">
        <v>291742</v>
      </c>
      <c r="K137" s="63">
        <f t="shared" si="332"/>
        <v>320916.2</v>
      </c>
      <c r="L137" s="63">
        <f t="shared" ref="L137:U137" si="338">K137</f>
        <v>320916.2</v>
      </c>
      <c r="M137" s="63">
        <f t="shared" si="338"/>
        <v>320916.2</v>
      </c>
      <c r="N137" s="63">
        <f t="shared" si="338"/>
        <v>320916.2</v>
      </c>
      <c r="O137" s="63">
        <f t="shared" si="338"/>
        <v>320916.2</v>
      </c>
      <c r="P137" s="63">
        <f t="shared" si="338"/>
        <v>320916.2</v>
      </c>
      <c r="Q137" s="63">
        <f t="shared" si="338"/>
        <v>320916.2</v>
      </c>
      <c r="R137" s="63">
        <f t="shared" si="338"/>
        <v>320916.2</v>
      </c>
      <c r="S137" s="63">
        <f t="shared" si="338"/>
        <v>320916.2</v>
      </c>
      <c r="T137" s="63">
        <f t="shared" si="338"/>
        <v>320916.2</v>
      </c>
      <c r="U137" s="63">
        <f t="shared" si="338"/>
        <v>320916.2</v>
      </c>
      <c r="V137" s="63">
        <v>350000</v>
      </c>
      <c r="W137" s="63">
        <v>350000</v>
      </c>
      <c r="X137" s="63">
        <v>350000</v>
      </c>
      <c r="Y137" s="63">
        <v>350000</v>
      </c>
      <c r="Z137" s="63">
        <v>350000</v>
      </c>
      <c r="AA137" s="63">
        <v>350000</v>
      </c>
      <c r="AB137" s="63">
        <v>350000</v>
      </c>
      <c r="AC137" s="63">
        <v>350000</v>
      </c>
      <c r="AD137" s="63">
        <v>350000</v>
      </c>
      <c r="AE137" s="63">
        <v>350000</v>
      </c>
      <c r="AF137" s="63">
        <v>350000</v>
      </c>
      <c r="AG137" s="63">
        <v>350000</v>
      </c>
      <c r="AH137" s="63">
        <f t="shared" si="334"/>
        <v>385000.00000000006</v>
      </c>
      <c r="AI137" s="63">
        <f t="shared" ref="AI137:AS137" si="339">AH137</f>
        <v>385000.00000000006</v>
      </c>
      <c r="AJ137" s="63">
        <f t="shared" si="339"/>
        <v>385000.00000000006</v>
      </c>
      <c r="AK137" s="63">
        <f t="shared" si="339"/>
        <v>385000.00000000006</v>
      </c>
      <c r="AL137" s="63">
        <f t="shared" si="339"/>
        <v>385000.00000000006</v>
      </c>
      <c r="AM137" s="63">
        <f t="shared" si="339"/>
        <v>385000.00000000006</v>
      </c>
      <c r="AN137" s="63">
        <f t="shared" si="339"/>
        <v>385000.00000000006</v>
      </c>
      <c r="AO137" s="63">
        <f t="shared" si="339"/>
        <v>385000.00000000006</v>
      </c>
      <c r="AP137" s="63">
        <f t="shared" si="339"/>
        <v>385000.00000000006</v>
      </c>
      <c r="AQ137" s="63">
        <f t="shared" si="339"/>
        <v>385000.00000000006</v>
      </c>
      <c r="AR137" s="63">
        <f t="shared" si="339"/>
        <v>385000.00000000006</v>
      </c>
      <c r="AS137" s="63">
        <f t="shared" si="339"/>
        <v>385000.00000000006</v>
      </c>
      <c r="AT137" s="57"/>
      <c r="AU137" s="57"/>
      <c r="AV137" s="57"/>
      <c r="AW137" s="57"/>
      <c r="AX137" s="57"/>
      <c r="AY137" s="57"/>
      <c r="AZ137" s="57"/>
      <c r="BA137" s="57"/>
      <c r="BB137" s="57"/>
      <c r="BC137" s="57"/>
      <c r="BD137" s="57"/>
      <c r="BE137" s="57"/>
      <c r="BF137" s="57"/>
      <c r="BG137" s="57"/>
      <c r="BH137" s="57"/>
      <c r="BI137" s="57"/>
      <c r="BJ137" s="57"/>
      <c r="BK137" s="57"/>
      <c r="BL137" s="57"/>
      <c r="BM137" s="57"/>
      <c r="BN137" s="57"/>
      <c r="BO137" s="57"/>
      <c r="BP137" s="57"/>
      <c r="BQ137" s="57"/>
      <c r="BR137" s="57"/>
      <c r="BS137" s="57"/>
      <c r="BT137" s="57"/>
      <c r="BU137" s="57"/>
      <c r="BV137" s="57"/>
      <c r="BW137" s="57"/>
      <c r="BX137" s="57"/>
      <c r="BY137" s="57"/>
      <c r="BZ137" s="57"/>
      <c r="CA137" s="57"/>
      <c r="CB137" s="57"/>
    </row>
    <row r="138" spans="2:80" ht="15.75" hidden="1" customHeight="1" outlineLevel="1" x14ac:dyDescent="0.3">
      <c r="B138" s="64" t="s">
        <v>30</v>
      </c>
      <c r="J138" s="63"/>
      <c r="K138" s="63"/>
      <c r="L138" s="63">
        <v>300000</v>
      </c>
      <c r="M138" s="63">
        <v>300000</v>
      </c>
      <c r="N138" s="63">
        <v>300000</v>
      </c>
      <c r="O138" s="63">
        <v>300000</v>
      </c>
      <c r="P138" s="63">
        <v>300000</v>
      </c>
      <c r="Q138" s="63">
        <v>300000</v>
      </c>
      <c r="R138" s="63">
        <v>300000</v>
      </c>
      <c r="S138" s="63">
        <v>300000</v>
      </c>
      <c r="T138" s="63">
        <v>300000</v>
      </c>
      <c r="U138" s="63">
        <v>300000</v>
      </c>
      <c r="V138" s="63">
        <v>320000</v>
      </c>
      <c r="W138" s="63">
        <v>320000</v>
      </c>
      <c r="X138" s="63">
        <v>320000</v>
      </c>
      <c r="Y138" s="63">
        <v>320000</v>
      </c>
      <c r="Z138" s="63">
        <v>320000</v>
      </c>
      <c r="AA138" s="63">
        <v>320000</v>
      </c>
      <c r="AB138" s="63">
        <v>320000</v>
      </c>
      <c r="AC138" s="63">
        <v>320000</v>
      </c>
      <c r="AD138" s="63">
        <v>320000</v>
      </c>
      <c r="AE138" s="63">
        <v>320000</v>
      </c>
      <c r="AF138" s="63">
        <v>320000</v>
      </c>
      <c r="AG138" s="63">
        <v>320000</v>
      </c>
      <c r="AH138" s="63">
        <f t="shared" si="334"/>
        <v>352000</v>
      </c>
      <c r="AI138" s="63">
        <f t="shared" ref="AI138:AS138" si="340">AH138</f>
        <v>352000</v>
      </c>
      <c r="AJ138" s="63">
        <f t="shared" si="340"/>
        <v>352000</v>
      </c>
      <c r="AK138" s="63">
        <f t="shared" si="340"/>
        <v>352000</v>
      </c>
      <c r="AL138" s="63">
        <f t="shared" si="340"/>
        <v>352000</v>
      </c>
      <c r="AM138" s="63">
        <f t="shared" si="340"/>
        <v>352000</v>
      </c>
      <c r="AN138" s="63">
        <f t="shared" si="340"/>
        <v>352000</v>
      </c>
      <c r="AO138" s="63">
        <f t="shared" si="340"/>
        <v>352000</v>
      </c>
      <c r="AP138" s="63">
        <f t="shared" si="340"/>
        <v>352000</v>
      </c>
      <c r="AQ138" s="63">
        <f t="shared" si="340"/>
        <v>352000</v>
      </c>
      <c r="AR138" s="63">
        <f t="shared" si="340"/>
        <v>352000</v>
      </c>
      <c r="AS138" s="63">
        <f t="shared" si="340"/>
        <v>352000</v>
      </c>
      <c r="AT138" s="57"/>
      <c r="AU138" s="57"/>
      <c r="AV138" s="57"/>
      <c r="AW138" s="57"/>
      <c r="AX138" s="57"/>
      <c r="AY138" s="57"/>
      <c r="AZ138" s="57"/>
      <c r="BA138" s="57"/>
      <c r="BB138" s="57"/>
      <c r="BC138" s="57"/>
      <c r="BD138" s="57"/>
      <c r="BE138" s="57"/>
      <c r="BF138" s="57"/>
      <c r="BG138" s="57"/>
      <c r="BH138" s="57"/>
      <c r="BI138" s="57"/>
      <c r="BJ138" s="57"/>
      <c r="BK138" s="57"/>
      <c r="BL138" s="57"/>
      <c r="BM138" s="57"/>
      <c r="BN138" s="57"/>
      <c r="BO138" s="57"/>
      <c r="BP138" s="57"/>
      <c r="BQ138" s="57"/>
      <c r="BR138" s="57"/>
      <c r="BS138" s="57"/>
      <c r="BT138" s="57"/>
      <c r="BU138" s="57"/>
      <c r="BV138" s="57"/>
      <c r="BW138" s="57"/>
      <c r="BX138" s="57"/>
      <c r="BY138" s="57"/>
      <c r="BZ138" s="57"/>
      <c r="CA138" s="57"/>
      <c r="CB138" s="57"/>
    </row>
    <row r="139" spans="2:80" ht="15.75" hidden="1" customHeight="1" outlineLevel="1" x14ac:dyDescent="0.3">
      <c r="B139" s="64" t="s">
        <v>30</v>
      </c>
      <c r="J139" s="63"/>
      <c r="K139" s="63"/>
      <c r="L139" s="63"/>
      <c r="M139" s="63"/>
      <c r="N139" s="63"/>
      <c r="O139" s="63"/>
      <c r="P139" s="63"/>
      <c r="Q139" s="63">
        <v>300000</v>
      </c>
      <c r="R139" s="63">
        <v>300000</v>
      </c>
      <c r="S139" s="63">
        <v>300000</v>
      </c>
      <c r="T139" s="63">
        <v>300000</v>
      </c>
      <c r="U139" s="63">
        <v>300000</v>
      </c>
      <c r="V139" s="63">
        <v>320000</v>
      </c>
      <c r="W139" s="63">
        <v>320000</v>
      </c>
      <c r="X139" s="63">
        <v>320000</v>
      </c>
      <c r="Y139" s="63">
        <v>320000</v>
      </c>
      <c r="Z139" s="63">
        <v>320000</v>
      </c>
      <c r="AA139" s="63">
        <v>320000</v>
      </c>
      <c r="AB139" s="63">
        <v>320000</v>
      </c>
      <c r="AC139" s="63">
        <v>320000</v>
      </c>
      <c r="AD139" s="63">
        <v>320000</v>
      </c>
      <c r="AE139" s="63">
        <v>320000</v>
      </c>
      <c r="AF139" s="63">
        <v>320000</v>
      </c>
      <c r="AG139" s="63">
        <v>320000</v>
      </c>
      <c r="AH139" s="63">
        <f t="shared" si="334"/>
        <v>352000</v>
      </c>
      <c r="AI139" s="63">
        <f t="shared" ref="AI139:AS139" si="341">AH139</f>
        <v>352000</v>
      </c>
      <c r="AJ139" s="63">
        <f t="shared" si="341"/>
        <v>352000</v>
      </c>
      <c r="AK139" s="63">
        <f t="shared" si="341"/>
        <v>352000</v>
      </c>
      <c r="AL139" s="63">
        <f t="shared" si="341"/>
        <v>352000</v>
      </c>
      <c r="AM139" s="63">
        <f t="shared" si="341"/>
        <v>352000</v>
      </c>
      <c r="AN139" s="63">
        <f t="shared" si="341"/>
        <v>352000</v>
      </c>
      <c r="AO139" s="63">
        <f t="shared" si="341"/>
        <v>352000</v>
      </c>
      <c r="AP139" s="63">
        <f t="shared" si="341"/>
        <v>352000</v>
      </c>
      <c r="AQ139" s="63">
        <f t="shared" si="341"/>
        <v>352000</v>
      </c>
      <c r="AR139" s="63">
        <f t="shared" si="341"/>
        <v>352000</v>
      </c>
      <c r="AS139" s="63">
        <f t="shared" si="341"/>
        <v>352000</v>
      </c>
      <c r="AT139" s="57"/>
      <c r="AU139" s="57"/>
      <c r="AV139" s="57"/>
      <c r="AW139" s="57"/>
      <c r="AX139" s="57"/>
      <c r="AY139" s="57"/>
      <c r="AZ139" s="57"/>
      <c r="BA139" s="57"/>
      <c r="BB139" s="57"/>
      <c r="BC139" s="57"/>
      <c r="BD139" s="57"/>
      <c r="BE139" s="57"/>
      <c r="BF139" s="57"/>
      <c r="BG139" s="57"/>
      <c r="BH139" s="57"/>
      <c r="BI139" s="57"/>
      <c r="BJ139" s="57"/>
      <c r="BK139" s="57"/>
      <c r="BL139" s="57"/>
      <c r="BM139" s="57"/>
      <c r="BN139" s="57"/>
      <c r="BO139" s="57"/>
      <c r="BP139" s="57"/>
      <c r="BQ139" s="57"/>
      <c r="BR139" s="57"/>
      <c r="BS139" s="57"/>
      <c r="BT139" s="57"/>
      <c r="BU139" s="57"/>
      <c r="BV139" s="57"/>
      <c r="BW139" s="57"/>
      <c r="BX139" s="57"/>
      <c r="BY139" s="57"/>
      <c r="BZ139" s="57"/>
      <c r="CA139" s="57"/>
      <c r="CB139" s="57"/>
    </row>
    <row r="140" spans="2:80" ht="15.75" hidden="1" customHeight="1" outlineLevel="1" x14ac:dyDescent="0.3">
      <c r="B140" s="64" t="s">
        <v>31</v>
      </c>
      <c r="J140" s="63"/>
      <c r="K140" s="63"/>
      <c r="L140" s="63"/>
      <c r="M140" s="63"/>
      <c r="N140" s="63">
        <v>300000</v>
      </c>
      <c r="O140" s="63">
        <v>300000</v>
      </c>
      <c r="P140" s="63">
        <v>300000</v>
      </c>
      <c r="Q140" s="63">
        <v>300000</v>
      </c>
      <c r="R140" s="63">
        <v>300000</v>
      </c>
      <c r="S140" s="63">
        <v>300000</v>
      </c>
      <c r="T140" s="63">
        <v>300000</v>
      </c>
      <c r="U140" s="63">
        <v>300000</v>
      </c>
      <c r="V140" s="63">
        <v>320000</v>
      </c>
      <c r="W140" s="63">
        <v>320000</v>
      </c>
      <c r="X140" s="63">
        <v>320000</v>
      </c>
      <c r="Y140" s="63">
        <v>320000</v>
      </c>
      <c r="Z140" s="63">
        <v>320000</v>
      </c>
      <c r="AA140" s="63">
        <v>320000</v>
      </c>
      <c r="AB140" s="63">
        <v>320000</v>
      </c>
      <c r="AC140" s="63">
        <v>320000</v>
      </c>
      <c r="AD140" s="63">
        <v>320000</v>
      </c>
      <c r="AE140" s="63">
        <v>320000</v>
      </c>
      <c r="AF140" s="63">
        <v>320000</v>
      </c>
      <c r="AG140" s="63">
        <v>320000</v>
      </c>
      <c r="AH140" s="63">
        <f t="shared" si="334"/>
        <v>352000</v>
      </c>
      <c r="AI140" s="63">
        <f t="shared" ref="AI140:AS140" si="342">AH140</f>
        <v>352000</v>
      </c>
      <c r="AJ140" s="63">
        <f t="shared" si="342"/>
        <v>352000</v>
      </c>
      <c r="AK140" s="63">
        <f t="shared" si="342"/>
        <v>352000</v>
      </c>
      <c r="AL140" s="63">
        <f t="shared" si="342"/>
        <v>352000</v>
      </c>
      <c r="AM140" s="63">
        <f t="shared" si="342"/>
        <v>352000</v>
      </c>
      <c r="AN140" s="63">
        <f t="shared" si="342"/>
        <v>352000</v>
      </c>
      <c r="AO140" s="63">
        <f t="shared" si="342"/>
        <v>352000</v>
      </c>
      <c r="AP140" s="63">
        <f t="shared" si="342"/>
        <v>352000</v>
      </c>
      <c r="AQ140" s="63">
        <f t="shared" si="342"/>
        <v>352000</v>
      </c>
      <c r="AR140" s="63">
        <f t="shared" si="342"/>
        <v>352000</v>
      </c>
      <c r="AS140" s="63">
        <f t="shared" si="342"/>
        <v>352000</v>
      </c>
      <c r="AT140" s="57"/>
      <c r="AU140" s="57"/>
      <c r="AV140" s="57"/>
      <c r="AW140" s="57"/>
      <c r="AX140" s="57"/>
      <c r="AY140" s="57"/>
      <c r="AZ140" s="57"/>
      <c r="BA140" s="57"/>
      <c r="BB140" s="57"/>
      <c r="BC140" s="57"/>
      <c r="BD140" s="57"/>
      <c r="BE140" s="57"/>
      <c r="BF140" s="57"/>
      <c r="BG140" s="57"/>
      <c r="BH140" s="57"/>
      <c r="BI140" s="57"/>
      <c r="BJ140" s="57"/>
      <c r="BK140" s="57"/>
      <c r="BL140" s="57"/>
      <c r="BM140" s="57"/>
      <c r="BN140" s="57"/>
      <c r="BO140" s="57"/>
      <c r="BP140" s="57"/>
      <c r="BQ140" s="57"/>
      <c r="BR140" s="57"/>
      <c r="BS140" s="57"/>
      <c r="BT140" s="57"/>
      <c r="BU140" s="57"/>
      <c r="BV140" s="57"/>
      <c r="BW140" s="57"/>
      <c r="BX140" s="57"/>
      <c r="BY140" s="57"/>
      <c r="BZ140" s="57"/>
      <c r="CA140" s="57"/>
      <c r="CB140" s="57"/>
    </row>
    <row r="141" spans="2:80" ht="15.75" hidden="1" customHeight="1" outlineLevel="1" x14ac:dyDescent="0.3">
      <c r="B141" s="64" t="s">
        <v>31</v>
      </c>
      <c r="J141" s="63"/>
      <c r="K141" s="63"/>
      <c r="L141" s="63"/>
      <c r="M141" s="63"/>
      <c r="N141" s="63"/>
      <c r="O141" s="63"/>
      <c r="P141" s="63"/>
      <c r="Q141" s="63">
        <v>300000</v>
      </c>
      <c r="R141" s="63">
        <v>300000</v>
      </c>
      <c r="S141" s="63">
        <v>300000</v>
      </c>
      <c r="T141" s="63">
        <v>300000</v>
      </c>
      <c r="U141" s="63">
        <v>300000</v>
      </c>
      <c r="V141" s="63">
        <v>320000</v>
      </c>
      <c r="W141" s="63">
        <v>320000</v>
      </c>
      <c r="X141" s="63">
        <v>320000</v>
      </c>
      <c r="Y141" s="63">
        <v>320000</v>
      </c>
      <c r="Z141" s="63">
        <v>320000</v>
      </c>
      <c r="AA141" s="63">
        <v>320000</v>
      </c>
      <c r="AB141" s="63">
        <v>320000</v>
      </c>
      <c r="AC141" s="63">
        <v>320000</v>
      </c>
      <c r="AD141" s="63">
        <v>320000</v>
      </c>
      <c r="AE141" s="63">
        <v>320000</v>
      </c>
      <c r="AF141" s="63">
        <v>320000</v>
      </c>
      <c r="AG141" s="63">
        <v>320000</v>
      </c>
      <c r="AH141" s="63">
        <f t="shared" si="334"/>
        <v>352000</v>
      </c>
      <c r="AI141" s="63">
        <f t="shared" ref="AI141:AS141" si="343">AH141</f>
        <v>352000</v>
      </c>
      <c r="AJ141" s="63">
        <f t="shared" si="343"/>
        <v>352000</v>
      </c>
      <c r="AK141" s="63">
        <f t="shared" si="343"/>
        <v>352000</v>
      </c>
      <c r="AL141" s="63">
        <f t="shared" si="343"/>
        <v>352000</v>
      </c>
      <c r="AM141" s="63">
        <f t="shared" si="343"/>
        <v>352000</v>
      </c>
      <c r="AN141" s="63">
        <f t="shared" si="343"/>
        <v>352000</v>
      </c>
      <c r="AO141" s="63">
        <f t="shared" si="343"/>
        <v>352000</v>
      </c>
      <c r="AP141" s="63">
        <f t="shared" si="343"/>
        <v>352000</v>
      </c>
      <c r="AQ141" s="63">
        <f t="shared" si="343"/>
        <v>352000</v>
      </c>
      <c r="AR141" s="63">
        <f t="shared" si="343"/>
        <v>352000</v>
      </c>
      <c r="AS141" s="63">
        <f t="shared" si="343"/>
        <v>352000</v>
      </c>
      <c r="AT141" s="57"/>
      <c r="AU141" s="57"/>
      <c r="AV141" s="57"/>
      <c r="AW141" s="57"/>
      <c r="AX141" s="57"/>
      <c r="AY141" s="57"/>
      <c r="AZ141" s="57"/>
      <c r="BA141" s="57"/>
      <c r="BB141" s="57"/>
      <c r="BC141" s="57"/>
      <c r="BD141" s="57"/>
      <c r="BE141" s="57"/>
      <c r="BF141" s="57"/>
      <c r="BG141" s="57"/>
      <c r="BH141" s="57"/>
      <c r="BI141" s="57"/>
      <c r="BJ141" s="57"/>
      <c r="BK141" s="57"/>
      <c r="BL141" s="57"/>
      <c r="BM141" s="57"/>
      <c r="BN141" s="57"/>
      <c r="BO141" s="57"/>
      <c r="BP141" s="57"/>
      <c r="BQ141" s="57"/>
      <c r="BR141" s="57"/>
      <c r="BS141" s="57"/>
      <c r="BT141" s="57"/>
      <c r="BU141" s="57"/>
      <c r="BV141" s="57"/>
      <c r="BW141" s="57"/>
      <c r="BX141" s="57"/>
      <c r="BY141" s="57"/>
      <c r="BZ141" s="57"/>
      <c r="CA141" s="57"/>
      <c r="CB141" s="57"/>
    </row>
    <row r="142" spans="2:80" ht="15.75" hidden="1" customHeight="1" outlineLevel="1" x14ac:dyDescent="0.3">
      <c r="B142" s="64" t="s">
        <v>32</v>
      </c>
      <c r="J142" s="63"/>
      <c r="K142" s="63"/>
      <c r="L142" s="63"/>
      <c r="M142" s="63">
        <v>350000</v>
      </c>
      <c r="N142" s="63">
        <v>350000</v>
      </c>
      <c r="O142" s="63">
        <v>350000</v>
      </c>
      <c r="P142" s="63">
        <v>350000</v>
      </c>
      <c r="Q142" s="63">
        <v>350000</v>
      </c>
      <c r="R142" s="63">
        <v>350000</v>
      </c>
      <c r="S142" s="63">
        <v>350000</v>
      </c>
      <c r="T142" s="63">
        <v>350000</v>
      </c>
      <c r="U142" s="63">
        <v>350000</v>
      </c>
      <c r="V142" s="63">
        <v>370000</v>
      </c>
      <c r="W142" s="63">
        <v>370000</v>
      </c>
      <c r="X142" s="63">
        <v>370000</v>
      </c>
      <c r="Y142" s="63">
        <v>370000</v>
      </c>
      <c r="Z142" s="63">
        <v>370000</v>
      </c>
      <c r="AA142" s="63">
        <v>370000</v>
      </c>
      <c r="AB142" s="63">
        <v>370000</v>
      </c>
      <c r="AC142" s="63">
        <v>370000</v>
      </c>
      <c r="AD142" s="63">
        <v>370000</v>
      </c>
      <c r="AE142" s="63">
        <v>370000</v>
      </c>
      <c r="AF142" s="63">
        <v>370000</v>
      </c>
      <c r="AG142" s="63">
        <v>370000</v>
      </c>
      <c r="AH142" s="63">
        <f t="shared" si="334"/>
        <v>407000.00000000006</v>
      </c>
      <c r="AI142" s="63">
        <f t="shared" ref="AI142:AS142" si="344">AH142</f>
        <v>407000.00000000006</v>
      </c>
      <c r="AJ142" s="63">
        <f t="shared" si="344"/>
        <v>407000.00000000006</v>
      </c>
      <c r="AK142" s="63">
        <f t="shared" si="344"/>
        <v>407000.00000000006</v>
      </c>
      <c r="AL142" s="63">
        <f t="shared" si="344"/>
        <v>407000.00000000006</v>
      </c>
      <c r="AM142" s="63">
        <f t="shared" si="344"/>
        <v>407000.00000000006</v>
      </c>
      <c r="AN142" s="63">
        <f t="shared" si="344"/>
        <v>407000.00000000006</v>
      </c>
      <c r="AO142" s="63">
        <f t="shared" si="344"/>
        <v>407000.00000000006</v>
      </c>
      <c r="AP142" s="63">
        <f t="shared" si="344"/>
        <v>407000.00000000006</v>
      </c>
      <c r="AQ142" s="63">
        <f t="shared" si="344"/>
        <v>407000.00000000006</v>
      </c>
      <c r="AR142" s="63">
        <f t="shared" si="344"/>
        <v>407000.00000000006</v>
      </c>
      <c r="AS142" s="63">
        <f t="shared" si="344"/>
        <v>407000.00000000006</v>
      </c>
      <c r="AT142" s="57"/>
      <c r="AU142" s="57"/>
      <c r="AV142" s="57"/>
      <c r="AW142" s="57"/>
      <c r="AX142" s="57"/>
      <c r="AY142" s="57"/>
      <c r="AZ142" s="57"/>
      <c r="BA142" s="57"/>
      <c r="BB142" s="57"/>
      <c r="BC142" s="57"/>
      <c r="BD142" s="57"/>
      <c r="BE142" s="57"/>
      <c r="BF142" s="57"/>
      <c r="BG142" s="57"/>
      <c r="BH142" s="57"/>
      <c r="BI142" s="57"/>
      <c r="BJ142" s="57"/>
      <c r="BK142" s="57"/>
      <c r="BL142" s="57"/>
      <c r="BM142" s="57"/>
      <c r="BN142" s="57"/>
      <c r="BO142" s="57"/>
      <c r="BP142" s="57"/>
      <c r="BQ142" s="57"/>
      <c r="BR142" s="57"/>
      <c r="BS142" s="57"/>
      <c r="BT142" s="57"/>
      <c r="BU142" s="57"/>
      <c r="BV142" s="57"/>
      <c r="BW142" s="57"/>
      <c r="BX142" s="57"/>
      <c r="BY142" s="57"/>
      <c r="BZ142" s="57"/>
      <c r="CA142" s="57"/>
      <c r="CB142" s="57"/>
    </row>
    <row r="143" spans="2:80" ht="15.75" hidden="1" customHeight="1" outlineLevel="1" x14ac:dyDescent="0.3">
      <c r="B143" s="64" t="s">
        <v>33</v>
      </c>
      <c r="J143" s="63"/>
      <c r="K143" s="63"/>
      <c r="L143" s="63"/>
      <c r="M143" s="63"/>
      <c r="N143" s="63"/>
      <c r="O143" s="63"/>
      <c r="P143" s="63"/>
      <c r="Q143" s="63"/>
      <c r="R143" s="63">
        <v>300000</v>
      </c>
      <c r="S143" s="63">
        <v>300000</v>
      </c>
      <c r="T143" s="63">
        <v>300000</v>
      </c>
      <c r="U143" s="63">
        <v>300000</v>
      </c>
      <c r="V143" s="63">
        <v>320000</v>
      </c>
      <c r="W143" s="63">
        <v>320000</v>
      </c>
      <c r="X143" s="63">
        <v>320000</v>
      </c>
      <c r="Y143" s="63">
        <v>320000</v>
      </c>
      <c r="Z143" s="63">
        <v>320000</v>
      </c>
      <c r="AA143" s="63">
        <v>320000</v>
      </c>
      <c r="AB143" s="63">
        <v>320000</v>
      </c>
      <c r="AC143" s="63">
        <v>320000</v>
      </c>
      <c r="AD143" s="63">
        <v>320000</v>
      </c>
      <c r="AE143" s="63">
        <v>320000</v>
      </c>
      <c r="AF143" s="63">
        <v>320000</v>
      </c>
      <c r="AG143" s="63">
        <v>320000</v>
      </c>
      <c r="AH143" s="63">
        <f t="shared" si="334"/>
        <v>352000</v>
      </c>
      <c r="AI143" s="63">
        <f t="shared" ref="AI143:AS143" si="345">AH143</f>
        <v>352000</v>
      </c>
      <c r="AJ143" s="63">
        <f t="shared" si="345"/>
        <v>352000</v>
      </c>
      <c r="AK143" s="63">
        <f t="shared" si="345"/>
        <v>352000</v>
      </c>
      <c r="AL143" s="63">
        <f t="shared" si="345"/>
        <v>352000</v>
      </c>
      <c r="AM143" s="63">
        <f t="shared" si="345"/>
        <v>352000</v>
      </c>
      <c r="AN143" s="63">
        <f t="shared" si="345"/>
        <v>352000</v>
      </c>
      <c r="AO143" s="63">
        <f t="shared" si="345"/>
        <v>352000</v>
      </c>
      <c r="AP143" s="63">
        <f t="shared" si="345"/>
        <v>352000</v>
      </c>
      <c r="AQ143" s="63">
        <f t="shared" si="345"/>
        <v>352000</v>
      </c>
      <c r="AR143" s="63">
        <f t="shared" si="345"/>
        <v>352000</v>
      </c>
      <c r="AS143" s="63">
        <f t="shared" si="345"/>
        <v>352000</v>
      </c>
      <c r="AT143" s="57"/>
      <c r="AU143" s="57"/>
      <c r="AV143" s="57"/>
      <c r="AW143" s="57"/>
      <c r="AX143" s="57"/>
      <c r="AY143" s="57"/>
      <c r="AZ143" s="57"/>
      <c r="BA143" s="57"/>
      <c r="BB143" s="57"/>
      <c r="BC143" s="57"/>
      <c r="BD143" s="57"/>
      <c r="BE143" s="57"/>
      <c r="BF143" s="57"/>
      <c r="BG143" s="57"/>
      <c r="BH143" s="57"/>
      <c r="BI143" s="57"/>
      <c r="BJ143" s="57"/>
      <c r="BK143" s="57"/>
      <c r="BL143" s="57"/>
      <c r="BM143" s="57"/>
      <c r="BN143" s="57"/>
      <c r="BO143" s="57"/>
      <c r="BP143" s="57"/>
      <c r="BQ143" s="57"/>
      <c r="BR143" s="57"/>
      <c r="BS143" s="57"/>
      <c r="BT143" s="57"/>
      <c r="BU143" s="57"/>
      <c r="BV143" s="57"/>
      <c r="BW143" s="57"/>
      <c r="BX143" s="57"/>
      <c r="BY143" s="57"/>
      <c r="BZ143" s="57"/>
      <c r="CA143" s="57"/>
      <c r="CB143" s="57"/>
    </row>
    <row r="144" spans="2:80" ht="15.75" hidden="1" customHeight="1" outlineLevel="1" x14ac:dyDescent="0.3">
      <c r="B144" s="64" t="s">
        <v>34</v>
      </c>
      <c r="J144" s="63"/>
      <c r="K144" s="63"/>
      <c r="L144" s="63"/>
      <c r="M144" s="63"/>
      <c r="N144" s="63">
        <v>250000</v>
      </c>
      <c r="O144" s="63">
        <v>250000</v>
      </c>
      <c r="P144" s="63">
        <v>250000</v>
      </c>
      <c r="Q144" s="63">
        <v>250000</v>
      </c>
      <c r="R144" s="63">
        <v>250000</v>
      </c>
      <c r="S144" s="63">
        <v>250000</v>
      </c>
      <c r="T144" s="63">
        <v>250000</v>
      </c>
      <c r="U144" s="63">
        <v>250000</v>
      </c>
      <c r="V144" s="63">
        <v>270000</v>
      </c>
      <c r="W144" s="63">
        <v>270000</v>
      </c>
      <c r="X144" s="63">
        <v>270000</v>
      </c>
      <c r="Y144" s="63">
        <v>270000</v>
      </c>
      <c r="Z144" s="63">
        <v>270000</v>
      </c>
      <c r="AA144" s="63">
        <v>270000</v>
      </c>
      <c r="AB144" s="63">
        <v>270000</v>
      </c>
      <c r="AC144" s="63">
        <v>270000</v>
      </c>
      <c r="AD144" s="63">
        <v>270000</v>
      </c>
      <c r="AE144" s="63">
        <v>270000</v>
      </c>
      <c r="AF144" s="63">
        <v>270000</v>
      </c>
      <c r="AG144" s="63">
        <v>270000</v>
      </c>
      <c r="AH144" s="63">
        <f t="shared" si="334"/>
        <v>297000</v>
      </c>
      <c r="AI144" s="63">
        <f t="shared" ref="AI144:AS144" si="346">AH144</f>
        <v>297000</v>
      </c>
      <c r="AJ144" s="63">
        <f t="shared" si="346"/>
        <v>297000</v>
      </c>
      <c r="AK144" s="63">
        <f t="shared" si="346"/>
        <v>297000</v>
      </c>
      <c r="AL144" s="63">
        <f t="shared" si="346"/>
        <v>297000</v>
      </c>
      <c r="AM144" s="63">
        <f t="shared" si="346"/>
        <v>297000</v>
      </c>
      <c r="AN144" s="63">
        <f t="shared" si="346"/>
        <v>297000</v>
      </c>
      <c r="AO144" s="63">
        <f t="shared" si="346"/>
        <v>297000</v>
      </c>
      <c r="AP144" s="63">
        <f t="shared" si="346"/>
        <v>297000</v>
      </c>
      <c r="AQ144" s="63">
        <f t="shared" si="346"/>
        <v>297000</v>
      </c>
      <c r="AR144" s="63">
        <f t="shared" si="346"/>
        <v>297000</v>
      </c>
      <c r="AS144" s="63">
        <f t="shared" si="346"/>
        <v>297000</v>
      </c>
      <c r="AT144" s="57"/>
      <c r="AU144" s="57"/>
      <c r="AV144" s="57"/>
      <c r="AW144" s="57"/>
      <c r="AX144" s="57"/>
      <c r="AY144" s="57"/>
      <c r="AZ144" s="57"/>
      <c r="BA144" s="57"/>
      <c r="BB144" s="57"/>
      <c r="BC144" s="57"/>
      <c r="BD144" s="57"/>
      <c r="BE144" s="57"/>
      <c r="BF144" s="57"/>
      <c r="BG144" s="57"/>
      <c r="BH144" s="57"/>
      <c r="BI144" s="57"/>
      <c r="BJ144" s="57"/>
      <c r="BK144" s="57"/>
      <c r="BL144" s="57"/>
      <c r="BM144" s="57"/>
      <c r="BN144" s="57"/>
      <c r="BO144" s="57"/>
      <c r="BP144" s="57"/>
      <c r="BQ144" s="57"/>
      <c r="BR144" s="57"/>
      <c r="BS144" s="57"/>
      <c r="BT144" s="57"/>
      <c r="BU144" s="57"/>
      <c r="BV144" s="57"/>
      <c r="BW144" s="57"/>
      <c r="BX144" s="57"/>
      <c r="BY144" s="57"/>
      <c r="BZ144" s="57"/>
      <c r="CA144" s="57"/>
      <c r="CB144" s="57"/>
    </row>
    <row r="145" spans="1:80" ht="15.75" hidden="1" customHeight="1" outlineLevel="1" x14ac:dyDescent="0.3">
      <c r="B145" s="64" t="s">
        <v>35</v>
      </c>
      <c r="J145" s="63"/>
      <c r="K145" s="63"/>
      <c r="L145" s="63"/>
      <c r="M145" s="63">
        <v>100000</v>
      </c>
      <c r="N145" s="63">
        <v>100000</v>
      </c>
      <c r="O145" s="63">
        <v>100000</v>
      </c>
      <c r="P145" s="63">
        <v>100000</v>
      </c>
      <c r="Q145" s="63">
        <v>100000</v>
      </c>
      <c r="R145" s="63">
        <v>100000</v>
      </c>
      <c r="S145" s="63">
        <v>100000</v>
      </c>
      <c r="T145" s="63">
        <v>100000</v>
      </c>
      <c r="U145" s="63">
        <v>100000</v>
      </c>
      <c r="V145" s="63">
        <v>110000</v>
      </c>
      <c r="W145" s="63">
        <v>110000</v>
      </c>
      <c r="X145" s="63">
        <v>110000</v>
      </c>
      <c r="Y145" s="63">
        <v>110000</v>
      </c>
      <c r="Z145" s="63">
        <v>110000</v>
      </c>
      <c r="AA145" s="63">
        <v>110000</v>
      </c>
      <c r="AB145" s="63">
        <v>110000</v>
      </c>
      <c r="AC145" s="63">
        <v>110000</v>
      </c>
      <c r="AD145" s="63">
        <v>110000</v>
      </c>
      <c r="AE145" s="63">
        <v>110000</v>
      </c>
      <c r="AF145" s="63">
        <v>110000</v>
      </c>
      <c r="AG145" s="63">
        <v>110000</v>
      </c>
      <c r="AH145" s="63">
        <f t="shared" si="334"/>
        <v>121000.00000000001</v>
      </c>
      <c r="AI145" s="63">
        <f t="shared" ref="AI145:AS145" si="347">AH145</f>
        <v>121000.00000000001</v>
      </c>
      <c r="AJ145" s="63">
        <f t="shared" si="347"/>
        <v>121000.00000000001</v>
      </c>
      <c r="AK145" s="63">
        <f t="shared" si="347"/>
        <v>121000.00000000001</v>
      </c>
      <c r="AL145" s="63">
        <f t="shared" si="347"/>
        <v>121000.00000000001</v>
      </c>
      <c r="AM145" s="63">
        <f t="shared" si="347"/>
        <v>121000.00000000001</v>
      </c>
      <c r="AN145" s="63">
        <f t="shared" si="347"/>
        <v>121000.00000000001</v>
      </c>
      <c r="AO145" s="63">
        <f t="shared" si="347"/>
        <v>121000.00000000001</v>
      </c>
      <c r="AP145" s="63">
        <f t="shared" si="347"/>
        <v>121000.00000000001</v>
      </c>
      <c r="AQ145" s="63">
        <f t="shared" si="347"/>
        <v>121000.00000000001</v>
      </c>
      <c r="AR145" s="63">
        <f t="shared" si="347"/>
        <v>121000.00000000001</v>
      </c>
      <c r="AS145" s="63">
        <f t="shared" si="347"/>
        <v>121000.00000000001</v>
      </c>
      <c r="AT145" s="57"/>
      <c r="AU145" s="57"/>
      <c r="AV145" s="57"/>
      <c r="AW145" s="57"/>
      <c r="AX145" s="57"/>
      <c r="AY145" s="57"/>
      <c r="AZ145" s="57"/>
      <c r="BA145" s="57"/>
      <c r="BB145" s="57"/>
      <c r="BC145" s="57"/>
      <c r="BD145" s="57"/>
      <c r="BE145" s="57"/>
      <c r="BF145" s="57"/>
      <c r="BG145" s="57"/>
      <c r="BH145" s="57"/>
      <c r="BI145" s="57"/>
      <c r="BJ145" s="57"/>
      <c r="BK145" s="57"/>
      <c r="BL145" s="57"/>
      <c r="BM145" s="57"/>
      <c r="BN145" s="57"/>
      <c r="BO145" s="57"/>
      <c r="BP145" s="57"/>
      <c r="BQ145" s="57"/>
      <c r="BR145" s="57"/>
      <c r="BS145" s="57"/>
      <c r="BT145" s="57"/>
      <c r="BU145" s="57"/>
      <c r="BV145" s="57"/>
      <c r="BW145" s="57"/>
      <c r="BX145" s="57"/>
      <c r="BY145" s="57"/>
      <c r="BZ145" s="57"/>
      <c r="CA145" s="57"/>
      <c r="CB145" s="57"/>
    </row>
    <row r="146" spans="1:80" ht="15.75" hidden="1" customHeight="1" outlineLevel="1" x14ac:dyDescent="0.3">
      <c r="B146" s="64" t="s">
        <v>35</v>
      </c>
      <c r="J146" s="63"/>
      <c r="K146" s="63"/>
      <c r="L146" s="63"/>
      <c r="M146" s="63"/>
      <c r="N146" s="63"/>
      <c r="O146" s="63"/>
      <c r="P146" s="63"/>
      <c r="Q146" s="63"/>
      <c r="R146" s="63"/>
      <c r="S146" s="63"/>
      <c r="T146" s="63"/>
      <c r="U146" s="63"/>
      <c r="V146" s="63">
        <v>110000</v>
      </c>
      <c r="W146" s="63">
        <v>110000</v>
      </c>
      <c r="X146" s="63">
        <v>110000</v>
      </c>
      <c r="Y146" s="63">
        <v>110000</v>
      </c>
      <c r="Z146" s="63">
        <v>110000</v>
      </c>
      <c r="AA146" s="63">
        <v>110000</v>
      </c>
      <c r="AB146" s="63">
        <v>110000</v>
      </c>
      <c r="AC146" s="63">
        <v>110000</v>
      </c>
      <c r="AD146" s="63">
        <v>110000</v>
      </c>
      <c r="AE146" s="63">
        <v>110000</v>
      </c>
      <c r="AF146" s="63">
        <v>110000</v>
      </c>
      <c r="AG146" s="63">
        <v>110000</v>
      </c>
      <c r="AH146" s="63">
        <f t="shared" si="334"/>
        <v>121000.00000000001</v>
      </c>
      <c r="AI146" s="63">
        <f t="shared" ref="AI146:AS146" si="348">AH146</f>
        <v>121000.00000000001</v>
      </c>
      <c r="AJ146" s="63">
        <f t="shared" si="348"/>
        <v>121000.00000000001</v>
      </c>
      <c r="AK146" s="63">
        <f t="shared" si="348"/>
        <v>121000.00000000001</v>
      </c>
      <c r="AL146" s="63">
        <f t="shared" si="348"/>
        <v>121000.00000000001</v>
      </c>
      <c r="AM146" s="63">
        <f t="shared" si="348"/>
        <v>121000.00000000001</v>
      </c>
      <c r="AN146" s="63">
        <f t="shared" si="348"/>
        <v>121000.00000000001</v>
      </c>
      <c r="AO146" s="63">
        <f t="shared" si="348"/>
        <v>121000.00000000001</v>
      </c>
      <c r="AP146" s="63">
        <f t="shared" si="348"/>
        <v>121000.00000000001</v>
      </c>
      <c r="AQ146" s="63">
        <f t="shared" si="348"/>
        <v>121000.00000000001</v>
      </c>
      <c r="AR146" s="63">
        <f t="shared" si="348"/>
        <v>121000.00000000001</v>
      </c>
      <c r="AS146" s="63">
        <f t="shared" si="348"/>
        <v>121000.00000000001</v>
      </c>
      <c r="AT146" s="57"/>
      <c r="AU146" s="57"/>
      <c r="AV146" s="57"/>
      <c r="AW146" s="57"/>
      <c r="AX146" s="57"/>
      <c r="AY146" s="57"/>
      <c r="AZ146" s="57"/>
      <c r="BA146" s="57"/>
      <c r="BB146" s="57"/>
      <c r="BC146" s="57"/>
      <c r="BD146" s="57"/>
      <c r="BE146" s="57"/>
      <c r="BF146" s="57"/>
      <c r="BG146" s="57"/>
      <c r="BH146" s="57"/>
      <c r="BI146" s="57"/>
      <c r="BJ146" s="57"/>
      <c r="BK146" s="57"/>
      <c r="BL146" s="57"/>
      <c r="BM146" s="57"/>
      <c r="BN146" s="57"/>
      <c r="BO146" s="57"/>
      <c r="BP146" s="57"/>
      <c r="BQ146" s="57"/>
      <c r="BR146" s="57"/>
      <c r="BS146" s="57"/>
      <c r="BT146" s="57"/>
      <c r="BU146" s="57"/>
      <c r="BV146" s="57"/>
      <c r="BW146" s="57"/>
      <c r="BX146" s="57"/>
      <c r="BY146" s="57"/>
      <c r="BZ146" s="57"/>
      <c r="CA146" s="57"/>
      <c r="CB146" s="57"/>
    </row>
    <row r="147" spans="1:80" ht="15.75" hidden="1" customHeight="1" outlineLevel="1" x14ac:dyDescent="0.3">
      <c r="B147" s="64" t="s">
        <v>36</v>
      </c>
      <c r="J147" s="63">
        <v>50000</v>
      </c>
      <c r="K147" s="63">
        <f t="shared" ref="K147:K148" si="349">J147*1.1</f>
        <v>55000.000000000007</v>
      </c>
      <c r="L147" s="63">
        <f t="shared" ref="L147:L148" si="350">K147</f>
        <v>55000.000000000007</v>
      </c>
      <c r="M147" s="63">
        <f>K147</f>
        <v>55000.000000000007</v>
      </c>
      <c r="N147" s="63">
        <v>200000</v>
      </c>
      <c r="O147" s="63">
        <v>200000</v>
      </c>
      <c r="P147" s="63">
        <v>200000</v>
      </c>
      <c r="Q147" s="63">
        <v>200000</v>
      </c>
      <c r="R147" s="63">
        <v>200000</v>
      </c>
      <c r="S147" s="63">
        <v>200000</v>
      </c>
      <c r="T147" s="63">
        <v>200000</v>
      </c>
      <c r="U147" s="63">
        <v>200000</v>
      </c>
      <c r="V147" s="63">
        <v>150000</v>
      </c>
      <c r="W147" s="63">
        <v>150000</v>
      </c>
      <c r="X147" s="63">
        <v>150000</v>
      </c>
      <c r="Y147" s="63">
        <v>150000</v>
      </c>
      <c r="Z147" s="63">
        <v>150000</v>
      </c>
      <c r="AA147" s="63">
        <v>150000</v>
      </c>
      <c r="AB147" s="63">
        <v>150000</v>
      </c>
      <c r="AC147" s="63">
        <v>150000</v>
      </c>
      <c r="AD147" s="63">
        <v>150000</v>
      </c>
      <c r="AE147" s="63">
        <v>150000</v>
      </c>
      <c r="AF147" s="63">
        <v>150000</v>
      </c>
      <c r="AG147" s="63">
        <v>150000</v>
      </c>
      <c r="AH147" s="63">
        <f t="shared" si="334"/>
        <v>165000</v>
      </c>
      <c r="AI147" s="63">
        <f t="shared" ref="AI147:AS147" si="351">AH147</f>
        <v>165000</v>
      </c>
      <c r="AJ147" s="63">
        <f t="shared" si="351"/>
        <v>165000</v>
      </c>
      <c r="AK147" s="63">
        <f t="shared" si="351"/>
        <v>165000</v>
      </c>
      <c r="AL147" s="63">
        <f t="shared" si="351"/>
        <v>165000</v>
      </c>
      <c r="AM147" s="63">
        <f t="shared" si="351"/>
        <v>165000</v>
      </c>
      <c r="AN147" s="63">
        <f t="shared" si="351"/>
        <v>165000</v>
      </c>
      <c r="AO147" s="63">
        <f t="shared" si="351"/>
        <v>165000</v>
      </c>
      <c r="AP147" s="63">
        <f t="shared" si="351"/>
        <v>165000</v>
      </c>
      <c r="AQ147" s="63">
        <f t="shared" si="351"/>
        <v>165000</v>
      </c>
      <c r="AR147" s="63">
        <f t="shared" si="351"/>
        <v>165000</v>
      </c>
      <c r="AS147" s="63">
        <f t="shared" si="351"/>
        <v>165000</v>
      </c>
      <c r="AT147" s="57"/>
      <c r="AU147" s="57"/>
      <c r="AV147" s="57"/>
      <c r="AW147" s="57"/>
      <c r="AX147" s="57"/>
      <c r="AY147" s="57"/>
      <c r="AZ147" s="57"/>
      <c r="BA147" s="57"/>
      <c r="BB147" s="57"/>
      <c r="BC147" s="57"/>
      <c r="BD147" s="57"/>
      <c r="BE147" s="57"/>
      <c r="BF147" s="57"/>
      <c r="BG147" s="57"/>
      <c r="BH147" s="57"/>
      <c r="BI147" s="57"/>
      <c r="BJ147" s="57"/>
      <c r="BK147" s="57"/>
      <c r="BL147" s="57"/>
      <c r="BM147" s="57"/>
      <c r="BN147" s="57"/>
      <c r="BO147" s="57"/>
      <c r="BP147" s="57"/>
      <c r="BQ147" s="57"/>
      <c r="BR147" s="57"/>
      <c r="BS147" s="57"/>
      <c r="BT147" s="57"/>
      <c r="BU147" s="57"/>
      <c r="BV147" s="57"/>
      <c r="BW147" s="57"/>
      <c r="BX147" s="57"/>
      <c r="BY147" s="57"/>
      <c r="BZ147" s="57"/>
      <c r="CA147" s="57"/>
      <c r="CB147" s="57"/>
    </row>
    <row r="148" spans="1:80" ht="15.75" hidden="1" customHeight="1" outlineLevel="1" x14ac:dyDescent="0.25">
      <c r="B148" s="8" t="s">
        <v>37</v>
      </c>
      <c r="J148" s="63">
        <v>116807</v>
      </c>
      <c r="K148" s="63">
        <f t="shared" si="349"/>
        <v>128487.70000000001</v>
      </c>
      <c r="L148" s="63">
        <f t="shared" si="350"/>
        <v>128487.70000000001</v>
      </c>
      <c r="M148" s="63">
        <v>250000</v>
      </c>
      <c r="N148" s="63">
        <v>250000</v>
      </c>
      <c r="O148" s="63">
        <v>250000</v>
      </c>
      <c r="P148" s="63">
        <v>250000</v>
      </c>
      <c r="Q148" s="63">
        <f t="shared" ref="Q148:U148" si="352">O148</f>
        <v>250000</v>
      </c>
      <c r="R148" s="63">
        <f t="shared" si="352"/>
        <v>250000</v>
      </c>
      <c r="S148" s="63">
        <f t="shared" si="352"/>
        <v>250000</v>
      </c>
      <c r="T148" s="63">
        <f t="shared" si="352"/>
        <v>250000</v>
      </c>
      <c r="U148" s="63">
        <f t="shared" si="352"/>
        <v>250000</v>
      </c>
      <c r="V148" s="63">
        <v>260000</v>
      </c>
      <c r="W148" s="63">
        <v>260000</v>
      </c>
      <c r="X148" s="63">
        <v>260000</v>
      </c>
      <c r="Y148" s="63">
        <v>260000</v>
      </c>
      <c r="Z148" s="63">
        <v>260000</v>
      </c>
      <c r="AA148" s="63">
        <v>260000</v>
      </c>
      <c r="AB148" s="63">
        <v>260000</v>
      </c>
      <c r="AC148" s="63">
        <v>260000</v>
      </c>
      <c r="AD148" s="63">
        <v>260000</v>
      </c>
      <c r="AE148" s="63">
        <v>260000</v>
      </c>
      <c r="AF148" s="63">
        <v>260000</v>
      </c>
      <c r="AG148" s="63">
        <v>260000</v>
      </c>
      <c r="AH148" s="63">
        <f t="shared" si="334"/>
        <v>286000</v>
      </c>
      <c r="AI148" s="63">
        <f t="shared" ref="AI148:AS148" si="353">AH148</f>
        <v>286000</v>
      </c>
      <c r="AJ148" s="63">
        <f t="shared" si="353"/>
        <v>286000</v>
      </c>
      <c r="AK148" s="63">
        <f t="shared" si="353"/>
        <v>286000</v>
      </c>
      <c r="AL148" s="63">
        <f t="shared" si="353"/>
        <v>286000</v>
      </c>
      <c r="AM148" s="63">
        <f t="shared" si="353"/>
        <v>286000</v>
      </c>
      <c r="AN148" s="63">
        <f t="shared" si="353"/>
        <v>286000</v>
      </c>
      <c r="AO148" s="63">
        <f t="shared" si="353"/>
        <v>286000</v>
      </c>
      <c r="AP148" s="63">
        <f t="shared" si="353"/>
        <v>286000</v>
      </c>
      <c r="AQ148" s="63">
        <f t="shared" si="353"/>
        <v>286000</v>
      </c>
      <c r="AR148" s="63">
        <f t="shared" si="353"/>
        <v>286000</v>
      </c>
      <c r="AS148" s="63">
        <f t="shared" si="353"/>
        <v>286000</v>
      </c>
      <c r="AT148" s="57"/>
      <c r="AU148" s="57"/>
      <c r="AV148" s="57"/>
      <c r="AW148" s="57"/>
      <c r="AX148" s="57"/>
      <c r="AY148" s="57"/>
      <c r="AZ148" s="57"/>
      <c r="BA148" s="57"/>
      <c r="BB148" s="57"/>
      <c r="BC148" s="57"/>
      <c r="BD148" s="57"/>
      <c r="BE148" s="57"/>
      <c r="BF148" s="57"/>
      <c r="BG148" s="57"/>
      <c r="BH148" s="57"/>
      <c r="BI148" s="57"/>
      <c r="BJ148" s="57"/>
      <c r="BK148" s="57"/>
      <c r="BL148" s="57"/>
      <c r="BM148" s="57"/>
      <c r="BN148" s="57"/>
      <c r="BO148" s="57"/>
      <c r="BP148" s="57"/>
      <c r="BQ148" s="57"/>
      <c r="BR148" s="57"/>
      <c r="BS148" s="57"/>
      <c r="BT148" s="57"/>
      <c r="BU148" s="57"/>
      <c r="BV148" s="57"/>
      <c r="BW148" s="57"/>
      <c r="BX148" s="57"/>
      <c r="BY148" s="57"/>
      <c r="BZ148" s="57"/>
      <c r="CA148" s="57"/>
      <c r="CB148" s="57"/>
    </row>
    <row r="149" spans="1:80" ht="15.75" hidden="1" customHeight="1" outlineLevel="1" x14ac:dyDescent="0.25">
      <c r="B149" s="8" t="s">
        <v>38</v>
      </c>
      <c r="J149" s="63"/>
      <c r="K149" s="63"/>
      <c r="L149" s="63"/>
      <c r="M149" s="63">
        <v>200000</v>
      </c>
      <c r="N149" s="63">
        <v>200000</v>
      </c>
      <c r="O149" s="63">
        <v>200000</v>
      </c>
      <c r="P149" s="63">
        <v>200000</v>
      </c>
      <c r="Q149" s="63">
        <v>200000</v>
      </c>
      <c r="R149" s="63">
        <v>200000</v>
      </c>
      <c r="S149" s="63">
        <v>200000</v>
      </c>
      <c r="T149" s="63">
        <v>200000</v>
      </c>
      <c r="U149" s="63">
        <v>200000</v>
      </c>
      <c r="V149" s="63">
        <v>210000</v>
      </c>
      <c r="W149" s="63">
        <v>210000</v>
      </c>
      <c r="X149" s="63">
        <v>210000</v>
      </c>
      <c r="Y149" s="63">
        <v>210000</v>
      </c>
      <c r="Z149" s="63">
        <v>210000</v>
      </c>
      <c r="AA149" s="63">
        <v>210000</v>
      </c>
      <c r="AB149" s="63">
        <v>210000</v>
      </c>
      <c r="AC149" s="63">
        <v>210000</v>
      </c>
      <c r="AD149" s="63">
        <v>210000</v>
      </c>
      <c r="AE149" s="63">
        <v>210000</v>
      </c>
      <c r="AF149" s="63">
        <v>210000</v>
      </c>
      <c r="AG149" s="63">
        <v>210000</v>
      </c>
      <c r="AH149" s="63">
        <f t="shared" si="334"/>
        <v>231000.00000000003</v>
      </c>
      <c r="AI149" s="63">
        <f t="shared" ref="AI149:AS149" si="354">AH149</f>
        <v>231000.00000000003</v>
      </c>
      <c r="AJ149" s="63">
        <f t="shared" si="354"/>
        <v>231000.00000000003</v>
      </c>
      <c r="AK149" s="63">
        <f t="shared" si="354"/>
        <v>231000.00000000003</v>
      </c>
      <c r="AL149" s="63">
        <f t="shared" si="354"/>
        <v>231000.00000000003</v>
      </c>
      <c r="AM149" s="63">
        <f t="shared" si="354"/>
        <v>231000.00000000003</v>
      </c>
      <c r="AN149" s="63">
        <f t="shared" si="354"/>
        <v>231000.00000000003</v>
      </c>
      <c r="AO149" s="63">
        <f t="shared" si="354"/>
        <v>231000.00000000003</v>
      </c>
      <c r="AP149" s="63">
        <f t="shared" si="354"/>
        <v>231000.00000000003</v>
      </c>
      <c r="AQ149" s="63">
        <f t="shared" si="354"/>
        <v>231000.00000000003</v>
      </c>
      <c r="AR149" s="63">
        <f t="shared" si="354"/>
        <v>231000.00000000003</v>
      </c>
      <c r="AS149" s="63">
        <f t="shared" si="354"/>
        <v>231000.00000000003</v>
      </c>
      <c r="AT149" s="57"/>
      <c r="AU149" s="57"/>
      <c r="AV149" s="57"/>
      <c r="AW149" s="57"/>
      <c r="AX149" s="57"/>
      <c r="AY149" s="57"/>
      <c r="AZ149" s="57"/>
      <c r="BA149" s="57"/>
      <c r="BB149" s="57"/>
      <c r="BC149" s="57"/>
      <c r="BD149" s="57"/>
      <c r="BE149" s="57"/>
      <c r="BF149" s="57"/>
      <c r="BG149" s="57"/>
      <c r="BH149" s="57"/>
      <c r="BI149" s="57"/>
      <c r="BJ149" s="57"/>
      <c r="BK149" s="57"/>
      <c r="BL149" s="57"/>
      <c r="BM149" s="57"/>
      <c r="BN149" s="57"/>
      <c r="BO149" s="57"/>
      <c r="BP149" s="57"/>
      <c r="BQ149" s="57"/>
      <c r="BR149" s="57"/>
      <c r="BS149" s="57"/>
      <c r="BT149" s="57"/>
      <c r="BU149" s="57"/>
      <c r="BV149" s="57"/>
      <c r="BW149" s="57"/>
      <c r="BX149" s="57"/>
      <c r="BY149" s="57"/>
      <c r="BZ149" s="57"/>
      <c r="CA149" s="57"/>
      <c r="CB149" s="57"/>
    </row>
    <row r="150" spans="1:80" ht="15.75" hidden="1" customHeight="1" outlineLevel="1" x14ac:dyDescent="0.3">
      <c r="B150" s="8" t="s">
        <v>39</v>
      </c>
      <c r="J150" s="63"/>
      <c r="K150" s="63"/>
      <c r="L150" s="63"/>
      <c r="M150" s="63"/>
      <c r="N150" s="65"/>
      <c r="O150" s="65"/>
      <c r="P150" s="65"/>
      <c r="Q150" s="65"/>
      <c r="R150" s="65"/>
      <c r="S150" s="65"/>
      <c r="T150" s="65"/>
      <c r="U150" s="65">
        <v>150000</v>
      </c>
      <c r="V150" s="65">
        <v>150000</v>
      </c>
      <c r="W150" s="65">
        <v>150000</v>
      </c>
      <c r="X150" s="65">
        <v>150000</v>
      </c>
      <c r="Y150" s="65">
        <v>150000</v>
      </c>
      <c r="Z150" s="65">
        <v>150000</v>
      </c>
      <c r="AA150" s="65">
        <v>150000</v>
      </c>
      <c r="AB150" s="65">
        <v>150000</v>
      </c>
      <c r="AC150" s="65">
        <v>150000</v>
      </c>
      <c r="AD150" s="65">
        <v>150000</v>
      </c>
      <c r="AE150" s="65">
        <v>150000</v>
      </c>
      <c r="AF150" s="65">
        <v>150000</v>
      </c>
      <c r="AG150" s="65">
        <v>150000</v>
      </c>
      <c r="AH150" s="63">
        <f t="shared" si="334"/>
        <v>165000</v>
      </c>
      <c r="AI150" s="63">
        <f t="shared" ref="AI150:AS150" si="355">AH150</f>
        <v>165000</v>
      </c>
      <c r="AJ150" s="63">
        <f t="shared" si="355"/>
        <v>165000</v>
      </c>
      <c r="AK150" s="63">
        <f t="shared" si="355"/>
        <v>165000</v>
      </c>
      <c r="AL150" s="63">
        <f t="shared" si="355"/>
        <v>165000</v>
      </c>
      <c r="AM150" s="63">
        <f t="shared" si="355"/>
        <v>165000</v>
      </c>
      <c r="AN150" s="63">
        <f t="shared" si="355"/>
        <v>165000</v>
      </c>
      <c r="AO150" s="63">
        <f t="shared" si="355"/>
        <v>165000</v>
      </c>
      <c r="AP150" s="63">
        <f t="shared" si="355"/>
        <v>165000</v>
      </c>
      <c r="AQ150" s="63">
        <f t="shared" si="355"/>
        <v>165000</v>
      </c>
      <c r="AR150" s="63">
        <f t="shared" si="355"/>
        <v>165000</v>
      </c>
      <c r="AS150" s="63">
        <f t="shared" si="355"/>
        <v>165000</v>
      </c>
      <c r="AT150" s="57"/>
      <c r="AU150" s="57"/>
      <c r="AV150" s="57"/>
      <c r="AW150" s="57"/>
      <c r="AX150" s="57"/>
      <c r="AY150" s="57"/>
      <c r="AZ150" s="57"/>
      <c r="BA150" s="57"/>
      <c r="BB150" s="57"/>
      <c r="BC150" s="57"/>
      <c r="BD150" s="57"/>
      <c r="BE150" s="57"/>
      <c r="BF150" s="57"/>
      <c r="BG150" s="57"/>
      <c r="BH150" s="57"/>
      <c r="BI150" s="57"/>
      <c r="BJ150" s="57"/>
      <c r="BK150" s="57"/>
      <c r="BL150" s="57"/>
      <c r="BM150" s="57"/>
      <c r="BN150" s="57"/>
      <c r="BO150" s="57"/>
      <c r="BP150" s="57"/>
      <c r="BQ150" s="57"/>
      <c r="BR150" s="57"/>
      <c r="BS150" s="57"/>
      <c r="BT150" s="57"/>
      <c r="BU150" s="57"/>
      <c r="BV150" s="57"/>
      <c r="BW150" s="57"/>
      <c r="BX150" s="57"/>
      <c r="BY150" s="57"/>
      <c r="BZ150" s="57"/>
      <c r="CA150" s="57"/>
      <c r="CB150" s="57"/>
    </row>
    <row r="151" spans="1:80" ht="15.75" hidden="1" customHeight="1" outlineLevel="1" x14ac:dyDescent="0.3">
      <c r="B151" s="8" t="s">
        <v>40</v>
      </c>
      <c r="J151" s="63"/>
      <c r="K151" s="63"/>
      <c r="L151" s="63"/>
      <c r="M151" s="63"/>
      <c r="N151" s="65"/>
      <c r="O151" s="65"/>
      <c r="P151" s="65"/>
      <c r="Q151" s="65"/>
      <c r="R151" s="65"/>
      <c r="S151" s="65"/>
      <c r="T151" s="65"/>
      <c r="U151" s="65"/>
      <c r="V151" s="63">
        <v>120000</v>
      </c>
      <c r="W151" s="63">
        <v>120000</v>
      </c>
      <c r="X151" s="63">
        <v>120000</v>
      </c>
      <c r="Y151" s="63">
        <v>120000</v>
      </c>
      <c r="Z151" s="63">
        <v>120000</v>
      </c>
      <c r="AA151" s="63">
        <v>120000</v>
      </c>
      <c r="AB151" s="63">
        <v>120000</v>
      </c>
      <c r="AC151" s="63">
        <v>120000</v>
      </c>
      <c r="AD151" s="63">
        <v>120000</v>
      </c>
      <c r="AE151" s="63">
        <v>120000</v>
      </c>
      <c r="AF151" s="63">
        <v>120000</v>
      </c>
      <c r="AG151" s="63">
        <v>120000</v>
      </c>
      <c r="AH151" s="63">
        <f t="shared" si="334"/>
        <v>132000</v>
      </c>
      <c r="AI151" s="63">
        <f t="shared" ref="AI151:AS151" si="356">AH151</f>
        <v>132000</v>
      </c>
      <c r="AJ151" s="63">
        <f t="shared" si="356"/>
        <v>132000</v>
      </c>
      <c r="AK151" s="63">
        <f t="shared" si="356"/>
        <v>132000</v>
      </c>
      <c r="AL151" s="63">
        <f t="shared" si="356"/>
        <v>132000</v>
      </c>
      <c r="AM151" s="63">
        <f t="shared" si="356"/>
        <v>132000</v>
      </c>
      <c r="AN151" s="63">
        <f t="shared" si="356"/>
        <v>132000</v>
      </c>
      <c r="AO151" s="63">
        <f t="shared" si="356"/>
        <v>132000</v>
      </c>
      <c r="AP151" s="63">
        <f t="shared" si="356"/>
        <v>132000</v>
      </c>
      <c r="AQ151" s="63">
        <f t="shared" si="356"/>
        <v>132000</v>
      </c>
      <c r="AR151" s="63">
        <f t="shared" si="356"/>
        <v>132000</v>
      </c>
      <c r="AS151" s="63">
        <f t="shared" si="356"/>
        <v>132000</v>
      </c>
      <c r="AT151" s="57"/>
      <c r="AU151" s="57"/>
      <c r="AV151" s="57"/>
      <c r="AW151" s="57"/>
      <c r="AX151" s="57"/>
      <c r="AY151" s="57"/>
      <c r="AZ151" s="57"/>
      <c r="BA151" s="57"/>
      <c r="BB151" s="57"/>
      <c r="BC151" s="57"/>
      <c r="BD151" s="57"/>
      <c r="BE151" s="57"/>
      <c r="BF151" s="57"/>
      <c r="BG151" s="57"/>
      <c r="BH151" s="57"/>
      <c r="BI151" s="57"/>
      <c r="BJ151" s="57"/>
      <c r="BK151" s="57"/>
      <c r="BL151" s="57"/>
      <c r="BM151" s="57"/>
      <c r="BN151" s="57"/>
      <c r="BO151" s="57"/>
      <c r="BP151" s="57"/>
      <c r="BQ151" s="57"/>
      <c r="BR151" s="57"/>
      <c r="BS151" s="57"/>
      <c r="BT151" s="57"/>
      <c r="BU151" s="57"/>
      <c r="BV151" s="57"/>
      <c r="BW151" s="57"/>
      <c r="BX151" s="57"/>
      <c r="BY151" s="57"/>
      <c r="BZ151" s="57"/>
      <c r="CA151" s="57"/>
      <c r="CB151" s="57"/>
    </row>
    <row r="152" spans="1:80" ht="15.75" hidden="1" customHeight="1" outlineLevel="1" x14ac:dyDescent="0.25">
      <c r="B152" s="8" t="s">
        <v>41</v>
      </c>
      <c r="J152" s="63"/>
      <c r="K152" s="63">
        <v>60000</v>
      </c>
      <c r="L152" s="63">
        <v>60000</v>
      </c>
      <c r="M152" s="63">
        <v>60000</v>
      </c>
      <c r="N152" s="63">
        <v>60000</v>
      </c>
      <c r="O152" s="63">
        <v>60000</v>
      </c>
      <c r="P152" s="63">
        <v>60000</v>
      </c>
      <c r="Q152" s="63">
        <v>60000</v>
      </c>
      <c r="R152" s="63">
        <v>60000</v>
      </c>
      <c r="S152" s="63">
        <v>60000</v>
      </c>
      <c r="T152" s="63">
        <v>60000</v>
      </c>
      <c r="U152" s="63">
        <v>60000</v>
      </c>
      <c r="V152" s="63">
        <f t="shared" ref="V152:V153" si="357">U152*1.1</f>
        <v>66000</v>
      </c>
      <c r="W152" s="63">
        <f t="shared" ref="W152:AG152" si="358">V152</f>
        <v>66000</v>
      </c>
      <c r="X152" s="63">
        <f t="shared" si="358"/>
        <v>66000</v>
      </c>
      <c r="Y152" s="63">
        <f t="shared" si="358"/>
        <v>66000</v>
      </c>
      <c r="Z152" s="63">
        <f t="shared" si="358"/>
        <v>66000</v>
      </c>
      <c r="AA152" s="63">
        <f t="shared" si="358"/>
        <v>66000</v>
      </c>
      <c r="AB152" s="63">
        <f t="shared" si="358"/>
        <v>66000</v>
      </c>
      <c r="AC152" s="63">
        <f t="shared" si="358"/>
        <v>66000</v>
      </c>
      <c r="AD152" s="63">
        <f t="shared" si="358"/>
        <v>66000</v>
      </c>
      <c r="AE152" s="63">
        <f t="shared" si="358"/>
        <v>66000</v>
      </c>
      <c r="AF152" s="63">
        <f t="shared" si="358"/>
        <v>66000</v>
      </c>
      <c r="AG152" s="63">
        <f t="shared" si="358"/>
        <v>66000</v>
      </c>
      <c r="AH152" s="63">
        <f t="shared" si="334"/>
        <v>72600</v>
      </c>
      <c r="AI152" s="63">
        <f t="shared" ref="AI152:AS152" si="359">AH152</f>
        <v>72600</v>
      </c>
      <c r="AJ152" s="63">
        <f t="shared" si="359"/>
        <v>72600</v>
      </c>
      <c r="AK152" s="63">
        <f t="shared" si="359"/>
        <v>72600</v>
      </c>
      <c r="AL152" s="63">
        <f t="shared" si="359"/>
        <v>72600</v>
      </c>
      <c r="AM152" s="63">
        <f t="shared" si="359"/>
        <v>72600</v>
      </c>
      <c r="AN152" s="63">
        <f t="shared" si="359"/>
        <v>72600</v>
      </c>
      <c r="AO152" s="63">
        <f t="shared" si="359"/>
        <v>72600</v>
      </c>
      <c r="AP152" s="63">
        <f t="shared" si="359"/>
        <v>72600</v>
      </c>
      <c r="AQ152" s="63">
        <f t="shared" si="359"/>
        <v>72600</v>
      </c>
      <c r="AR152" s="63">
        <f t="shared" si="359"/>
        <v>72600</v>
      </c>
      <c r="AS152" s="63">
        <f t="shared" si="359"/>
        <v>72600</v>
      </c>
      <c r="AT152" s="57"/>
      <c r="AU152" s="57"/>
      <c r="AV152" s="57"/>
      <c r="AW152" s="57"/>
      <c r="AX152" s="57"/>
      <c r="AY152" s="57"/>
      <c r="AZ152" s="57"/>
      <c r="BA152" s="57"/>
      <c r="BB152" s="57"/>
      <c r="BC152" s="57"/>
      <c r="BD152" s="57"/>
      <c r="BE152" s="57"/>
      <c r="BF152" s="57"/>
      <c r="BG152" s="57"/>
      <c r="BH152" s="57"/>
      <c r="BI152" s="57"/>
      <c r="BJ152" s="57"/>
      <c r="BK152" s="57"/>
      <c r="BL152" s="57"/>
      <c r="BM152" s="57"/>
      <c r="BN152" s="57"/>
      <c r="BO152" s="57"/>
      <c r="BP152" s="57"/>
      <c r="BQ152" s="57"/>
      <c r="BR152" s="57"/>
      <c r="BS152" s="57"/>
      <c r="BT152" s="57"/>
      <c r="BU152" s="57"/>
      <c r="BV152" s="57"/>
      <c r="BW152" s="57"/>
      <c r="BX152" s="57"/>
      <c r="BY152" s="57"/>
      <c r="BZ152" s="57"/>
      <c r="CA152" s="57"/>
      <c r="CB152" s="57"/>
    </row>
    <row r="153" spans="1:80" ht="15.75" hidden="1" customHeight="1" outlineLevel="1" x14ac:dyDescent="0.25">
      <c r="B153" s="8" t="s">
        <v>41</v>
      </c>
      <c r="J153" s="63"/>
      <c r="K153" s="63"/>
      <c r="L153" s="63"/>
      <c r="M153" s="63">
        <v>60000</v>
      </c>
      <c r="N153" s="63">
        <v>60000</v>
      </c>
      <c r="O153" s="63">
        <v>60000</v>
      </c>
      <c r="P153" s="63">
        <v>60000</v>
      </c>
      <c r="Q153" s="63">
        <v>60000</v>
      </c>
      <c r="R153" s="63">
        <v>60000</v>
      </c>
      <c r="S153" s="63">
        <v>60000</v>
      </c>
      <c r="T153" s="63">
        <v>60000</v>
      </c>
      <c r="U153" s="63">
        <v>60000</v>
      </c>
      <c r="V153" s="63">
        <f t="shared" si="357"/>
        <v>66000</v>
      </c>
      <c r="W153" s="63">
        <f t="shared" ref="W153:AG153" si="360">V153</f>
        <v>66000</v>
      </c>
      <c r="X153" s="63">
        <f t="shared" si="360"/>
        <v>66000</v>
      </c>
      <c r="Y153" s="63">
        <f t="shared" si="360"/>
        <v>66000</v>
      </c>
      <c r="Z153" s="63">
        <f t="shared" si="360"/>
        <v>66000</v>
      </c>
      <c r="AA153" s="63">
        <f t="shared" si="360"/>
        <v>66000</v>
      </c>
      <c r="AB153" s="63">
        <f t="shared" si="360"/>
        <v>66000</v>
      </c>
      <c r="AC153" s="63">
        <f t="shared" si="360"/>
        <v>66000</v>
      </c>
      <c r="AD153" s="63">
        <f t="shared" si="360"/>
        <v>66000</v>
      </c>
      <c r="AE153" s="63">
        <f t="shared" si="360"/>
        <v>66000</v>
      </c>
      <c r="AF153" s="63">
        <f t="shared" si="360"/>
        <v>66000</v>
      </c>
      <c r="AG153" s="63">
        <f t="shared" si="360"/>
        <v>66000</v>
      </c>
      <c r="AH153" s="63">
        <f t="shared" si="334"/>
        <v>72600</v>
      </c>
      <c r="AI153" s="63">
        <f t="shared" ref="AI153:AS153" si="361">AH153</f>
        <v>72600</v>
      </c>
      <c r="AJ153" s="63">
        <f t="shared" si="361"/>
        <v>72600</v>
      </c>
      <c r="AK153" s="63">
        <f t="shared" si="361"/>
        <v>72600</v>
      </c>
      <c r="AL153" s="63">
        <f t="shared" si="361"/>
        <v>72600</v>
      </c>
      <c r="AM153" s="63">
        <f t="shared" si="361"/>
        <v>72600</v>
      </c>
      <c r="AN153" s="63">
        <f t="shared" si="361"/>
        <v>72600</v>
      </c>
      <c r="AO153" s="63">
        <f t="shared" si="361"/>
        <v>72600</v>
      </c>
      <c r="AP153" s="63">
        <f t="shared" si="361"/>
        <v>72600</v>
      </c>
      <c r="AQ153" s="63">
        <f t="shared" si="361"/>
        <v>72600</v>
      </c>
      <c r="AR153" s="63">
        <f t="shared" si="361"/>
        <v>72600</v>
      </c>
      <c r="AS153" s="63">
        <f t="shared" si="361"/>
        <v>72600</v>
      </c>
      <c r="AT153" s="57"/>
      <c r="AU153" s="57"/>
      <c r="AV153" s="57"/>
      <c r="AW153" s="57"/>
      <c r="AX153" s="57"/>
      <c r="AY153" s="57"/>
      <c r="AZ153" s="57"/>
      <c r="BA153" s="57"/>
      <c r="BB153" s="57"/>
      <c r="BC153" s="57"/>
      <c r="BD153" s="57"/>
      <c r="BE153" s="57"/>
      <c r="BF153" s="57"/>
      <c r="BG153" s="57"/>
      <c r="BH153" s="57"/>
      <c r="BI153" s="57"/>
      <c r="BJ153" s="57"/>
      <c r="BK153" s="57"/>
      <c r="BL153" s="57"/>
      <c r="BM153" s="57"/>
      <c r="BN153" s="57"/>
      <c r="BO153" s="57"/>
      <c r="BP153" s="57"/>
      <c r="BQ153" s="57"/>
      <c r="BR153" s="57"/>
      <c r="BS153" s="57"/>
      <c r="BT153" s="57"/>
      <c r="BU153" s="57"/>
      <c r="BV153" s="57"/>
      <c r="BW153" s="57"/>
      <c r="BX153" s="57"/>
      <c r="BY153" s="57"/>
      <c r="BZ153" s="57"/>
      <c r="CA153" s="57"/>
      <c r="CB153" s="57"/>
    </row>
    <row r="154" spans="1:80" ht="15.75" hidden="1" customHeight="1" outlineLevel="1" x14ac:dyDescent="0.25">
      <c r="A154" s="8"/>
      <c r="B154" s="8" t="s">
        <v>42</v>
      </c>
      <c r="J154" s="63"/>
      <c r="K154" s="63"/>
      <c r="L154" s="63"/>
      <c r="M154" s="63"/>
      <c r="N154" s="63"/>
      <c r="O154" s="63"/>
      <c r="P154" s="63"/>
      <c r="Q154" s="63"/>
      <c r="R154" s="63"/>
      <c r="S154" s="63"/>
      <c r="T154" s="63"/>
      <c r="U154" s="63"/>
      <c r="V154" s="63"/>
      <c r="W154" s="63"/>
      <c r="X154" s="63"/>
      <c r="Y154" s="63"/>
      <c r="Z154" s="63"/>
      <c r="AA154" s="63"/>
      <c r="AB154" s="63"/>
      <c r="AC154" s="63"/>
      <c r="AD154" s="63"/>
      <c r="AE154" s="63"/>
      <c r="AF154" s="63"/>
      <c r="AG154" s="63"/>
      <c r="AH154" s="63">
        <v>100000</v>
      </c>
      <c r="AI154" s="63">
        <f t="shared" ref="AI154:AI177" si="362">AH154</f>
        <v>100000</v>
      </c>
      <c r="AJ154" s="63">
        <v>100000</v>
      </c>
      <c r="AK154" s="63">
        <v>100000</v>
      </c>
      <c r="AL154" s="63">
        <v>100000</v>
      </c>
      <c r="AM154" s="63">
        <v>100000</v>
      </c>
      <c r="AN154" s="63">
        <v>100000</v>
      </c>
      <c r="AO154" s="63">
        <v>100000</v>
      </c>
      <c r="AP154" s="63">
        <v>100000</v>
      </c>
      <c r="AQ154" s="63">
        <v>100000</v>
      </c>
      <c r="AR154" s="63">
        <v>100000</v>
      </c>
      <c r="AS154" s="63">
        <v>100000</v>
      </c>
      <c r="AT154" s="57"/>
      <c r="AU154" s="57"/>
      <c r="AV154" s="57"/>
      <c r="AW154" s="57"/>
      <c r="AX154" s="57"/>
      <c r="AY154" s="57"/>
      <c r="AZ154" s="57"/>
      <c r="BA154" s="57"/>
      <c r="BB154" s="57"/>
      <c r="BC154" s="57"/>
      <c r="BD154" s="57"/>
      <c r="BE154" s="57"/>
      <c r="BF154" s="57"/>
      <c r="BG154" s="57"/>
      <c r="BH154" s="57"/>
      <c r="BI154" s="57"/>
      <c r="BJ154" s="57"/>
      <c r="BK154" s="57"/>
      <c r="BL154" s="57"/>
      <c r="BM154" s="57"/>
      <c r="BN154" s="57"/>
      <c r="BO154" s="57"/>
      <c r="BP154" s="57"/>
      <c r="BQ154" s="57"/>
      <c r="BR154" s="57"/>
      <c r="BS154" s="57"/>
      <c r="BT154" s="57"/>
      <c r="BU154" s="57"/>
      <c r="BV154" s="57"/>
      <c r="BW154" s="57"/>
      <c r="BX154" s="57"/>
      <c r="BY154" s="57"/>
      <c r="BZ154" s="57"/>
      <c r="CA154" s="57"/>
      <c r="CB154" s="57"/>
    </row>
    <row r="155" spans="1:80" ht="15.75" hidden="1" customHeight="1" outlineLevel="1" x14ac:dyDescent="0.25">
      <c r="A155" s="8"/>
      <c r="B155" s="8" t="s">
        <v>43</v>
      </c>
      <c r="J155" s="63"/>
      <c r="K155" s="63"/>
      <c r="L155" s="63"/>
      <c r="M155" s="63"/>
      <c r="N155" s="63"/>
      <c r="O155" s="63"/>
      <c r="P155" s="63"/>
      <c r="Q155" s="63"/>
      <c r="R155" s="63"/>
      <c r="S155" s="63"/>
      <c r="T155" s="63"/>
      <c r="U155" s="63"/>
      <c r="V155" s="63">
        <v>150000</v>
      </c>
      <c r="W155" s="63">
        <v>150000</v>
      </c>
      <c r="X155" s="63">
        <v>150000</v>
      </c>
      <c r="Y155" s="63">
        <v>150000</v>
      </c>
      <c r="Z155" s="63">
        <v>150000</v>
      </c>
      <c r="AA155" s="63">
        <v>150000</v>
      </c>
      <c r="AB155" s="63">
        <v>150000</v>
      </c>
      <c r="AC155" s="63">
        <v>150000</v>
      </c>
      <c r="AD155" s="63">
        <v>150000</v>
      </c>
      <c r="AE155" s="63">
        <v>150000</v>
      </c>
      <c r="AF155" s="63">
        <v>150000</v>
      </c>
      <c r="AG155" s="63">
        <v>150000</v>
      </c>
      <c r="AH155" s="63">
        <f t="shared" ref="AH155:AH156" si="363">AG155*1.1</f>
        <v>165000</v>
      </c>
      <c r="AI155" s="63">
        <f t="shared" si="362"/>
        <v>165000</v>
      </c>
      <c r="AJ155" s="63">
        <f t="shared" ref="AJ155:AS155" si="364">AI155</f>
        <v>165000</v>
      </c>
      <c r="AK155" s="63">
        <f t="shared" si="364"/>
        <v>165000</v>
      </c>
      <c r="AL155" s="63">
        <f t="shared" si="364"/>
        <v>165000</v>
      </c>
      <c r="AM155" s="63">
        <f t="shared" si="364"/>
        <v>165000</v>
      </c>
      <c r="AN155" s="63">
        <f t="shared" si="364"/>
        <v>165000</v>
      </c>
      <c r="AO155" s="63">
        <f t="shared" si="364"/>
        <v>165000</v>
      </c>
      <c r="AP155" s="63">
        <f t="shared" si="364"/>
        <v>165000</v>
      </c>
      <c r="AQ155" s="63">
        <f t="shared" si="364"/>
        <v>165000</v>
      </c>
      <c r="AR155" s="63">
        <f t="shared" si="364"/>
        <v>165000</v>
      </c>
      <c r="AS155" s="63">
        <f t="shared" si="364"/>
        <v>165000</v>
      </c>
      <c r="AT155" s="57"/>
      <c r="AU155" s="57"/>
      <c r="AV155" s="57"/>
      <c r="AW155" s="57"/>
      <c r="AX155" s="57"/>
      <c r="AY155" s="57"/>
      <c r="AZ155" s="57"/>
      <c r="BA155" s="57"/>
      <c r="BB155" s="57"/>
      <c r="BC155" s="57"/>
      <c r="BD155" s="57"/>
      <c r="BE155" s="57"/>
      <c r="BF155" s="57"/>
      <c r="BG155" s="57"/>
      <c r="BH155" s="57"/>
      <c r="BI155" s="57"/>
      <c r="BJ155" s="57"/>
      <c r="BK155" s="57"/>
      <c r="BL155" s="57"/>
      <c r="BM155" s="57"/>
      <c r="BN155" s="57"/>
      <c r="BO155" s="57"/>
      <c r="BP155" s="57"/>
      <c r="BQ155" s="57"/>
      <c r="BR155" s="57"/>
      <c r="BS155" s="57"/>
      <c r="BT155" s="57"/>
      <c r="BU155" s="57"/>
      <c r="BV155" s="57"/>
      <c r="BW155" s="57"/>
      <c r="BX155" s="57"/>
      <c r="BY155" s="57"/>
      <c r="BZ155" s="57"/>
      <c r="CA155" s="57"/>
      <c r="CB155" s="57"/>
    </row>
    <row r="156" spans="1:80" ht="15.75" hidden="1" customHeight="1" outlineLevel="1" x14ac:dyDescent="0.25">
      <c r="A156" s="8" t="s">
        <v>44</v>
      </c>
      <c r="B156" s="8" t="s">
        <v>45</v>
      </c>
      <c r="J156" s="63"/>
      <c r="K156" s="63"/>
      <c r="L156" s="63"/>
      <c r="M156" s="63"/>
      <c r="N156" s="66"/>
      <c r="O156" s="66"/>
      <c r="P156" s="66"/>
      <c r="Q156" s="66"/>
      <c r="R156" s="66"/>
      <c r="S156" s="66">
        <v>250000</v>
      </c>
      <c r="T156" s="66">
        <v>250000</v>
      </c>
      <c r="U156" s="66">
        <v>250000</v>
      </c>
      <c r="V156" s="66">
        <v>250000</v>
      </c>
      <c r="W156" s="66">
        <v>250000</v>
      </c>
      <c r="X156" s="66">
        <v>250000</v>
      </c>
      <c r="Y156" s="66">
        <v>250000</v>
      </c>
      <c r="Z156" s="66">
        <v>250000</v>
      </c>
      <c r="AA156" s="66">
        <v>250000</v>
      </c>
      <c r="AB156" s="66">
        <v>250000</v>
      </c>
      <c r="AC156" s="66">
        <v>250000</v>
      </c>
      <c r="AD156" s="66">
        <v>250000</v>
      </c>
      <c r="AE156" s="66">
        <v>250000</v>
      </c>
      <c r="AF156" s="66">
        <v>250000</v>
      </c>
      <c r="AG156" s="66">
        <v>250000</v>
      </c>
      <c r="AH156" s="63">
        <f t="shared" si="363"/>
        <v>275000</v>
      </c>
      <c r="AI156" s="63">
        <f t="shared" si="362"/>
        <v>275000</v>
      </c>
      <c r="AJ156" s="63">
        <f t="shared" ref="AJ156:AS156" si="365">AI156</f>
        <v>275000</v>
      </c>
      <c r="AK156" s="63">
        <f t="shared" si="365"/>
        <v>275000</v>
      </c>
      <c r="AL156" s="63">
        <f t="shared" si="365"/>
        <v>275000</v>
      </c>
      <c r="AM156" s="63">
        <f t="shared" si="365"/>
        <v>275000</v>
      </c>
      <c r="AN156" s="63">
        <f t="shared" si="365"/>
        <v>275000</v>
      </c>
      <c r="AO156" s="63">
        <f t="shared" si="365"/>
        <v>275000</v>
      </c>
      <c r="AP156" s="63">
        <f t="shared" si="365"/>
        <v>275000</v>
      </c>
      <c r="AQ156" s="63">
        <f t="shared" si="365"/>
        <v>275000</v>
      </c>
      <c r="AR156" s="63">
        <f t="shared" si="365"/>
        <v>275000</v>
      </c>
      <c r="AS156" s="63">
        <f t="shared" si="365"/>
        <v>275000</v>
      </c>
      <c r="AT156" s="57"/>
      <c r="AU156" s="57"/>
      <c r="AV156" s="57"/>
      <c r="AW156" s="57"/>
      <c r="AX156" s="57"/>
      <c r="AY156" s="57"/>
      <c r="AZ156" s="57"/>
      <c r="BA156" s="57"/>
      <c r="BB156" s="57"/>
      <c r="BC156" s="57"/>
      <c r="BD156" s="57"/>
      <c r="BE156" s="57"/>
      <c r="BF156" s="57"/>
      <c r="BG156" s="57"/>
      <c r="BH156" s="57"/>
      <c r="BI156" s="57"/>
      <c r="BJ156" s="57"/>
      <c r="BK156" s="57"/>
      <c r="BL156" s="57"/>
      <c r="BM156" s="57"/>
      <c r="BN156" s="57"/>
      <c r="BO156" s="57"/>
      <c r="BP156" s="57"/>
      <c r="BQ156" s="57"/>
      <c r="BR156" s="57"/>
      <c r="BS156" s="57"/>
      <c r="BT156" s="57"/>
      <c r="BU156" s="57"/>
      <c r="BV156" s="57"/>
      <c r="BW156" s="57"/>
      <c r="BX156" s="57"/>
      <c r="BY156" s="57"/>
      <c r="BZ156" s="57"/>
      <c r="CA156" s="57"/>
      <c r="CB156" s="57"/>
    </row>
    <row r="157" spans="1:80" ht="15.75" hidden="1" customHeight="1" outlineLevel="1" x14ac:dyDescent="0.25">
      <c r="B157" s="8" t="s">
        <v>46</v>
      </c>
      <c r="J157" s="63"/>
      <c r="K157" s="63"/>
      <c r="L157" s="63"/>
      <c r="M157" s="63"/>
      <c r="N157" s="66">
        <f t="shared" ref="N157:U157" si="366">500000*0.5</f>
        <v>250000</v>
      </c>
      <c r="O157" s="66">
        <f t="shared" si="366"/>
        <v>250000</v>
      </c>
      <c r="P157" s="66">
        <f t="shared" si="366"/>
        <v>250000</v>
      </c>
      <c r="Q157" s="66">
        <f t="shared" si="366"/>
        <v>250000</v>
      </c>
      <c r="R157" s="66">
        <f t="shared" si="366"/>
        <v>250000</v>
      </c>
      <c r="S157" s="66">
        <f t="shared" si="366"/>
        <v>250000</v>
      </c>
      <c r="T157" s="66">
        <f t="shared" si="366"/>
        <v>250000</v>
      </c>
      <c r="U157" s="66">
        <f t="shared" si="366"/>
        <v>250000</v>
      </c>
      <c r="V157" s="63">
        <f t="shared" ref="V157:V158" si="367">U157*1.1</f>
        <v>275000</v>
      </c>
      <c r="W157" s="63">
        <f t="shared" ref="W157:AG157" si="368">V157</f>
        <v>275000</v>
      </c>
      <c r="X157" s="63">
        <f t="shared" si="368"/>
        <v>275000</v>
      </c>
      <c r="Y157" s="63">
        <f t="shared" si="368"/>
        <v>275000</v>
      </c>
      <c r="Z157" s="63">
        <f t="shared" si="368"/>
        <v>275000</v>
      </c>
      <c r="AA157" s="63">
        <f t="shared" si="368"/>
        <v>275000</v>
      </c>
      <c r="AB157" s="63">
        <f t="shared" si="368"/>
        <v>275000</v>
      </c>
      <c r="AC157" s="63">
        <f t="shared" si="368"/>
        <v>275000</v>
      </c>
      <c r="AD157" s="63">
        <f t="shared" si="368"/>
        <v>275000</v>
      </c>
      <c r="AE157" s="63">
        <f t="shared" si="368"/>
        <v>275000</v>
      </c>
      <c r="AF157" s="63">
        <f t="shared" si="368"/>
        <v>275000</v>
      </c>
      <c r="AG157" s="63">
        <f t="shared" si="368"/>
        <v>275000</v>
      </c>
      <c r="AH157" s="63">
        <f t="shared" ref="AH157:AH158" si="369">AG157*1.1*2</f>
        <v>605000</v>
      </c>
      <c r="AI157" s="63">
        <f t="shared" si="362"/>
        <v>605000</v>
      </c>
      <c r="AJ157" s="63">
        <f t="shared" ref="AJ157:AS157" si="370">AI157</f>
        <v>605000</v>
      </c>
      <c r="AK157" s="63">
        <f t="shared" si="370"/>
        <v>605000</v>
      </c>
      <c r="AL157" s="63">
        <f t="shared" si="370"/>
        <v>605000</v>
      </c>
      <c r="AM157" s="63">
        <f t="shared" si="370"/>
        <v>605000</v>
      </c>
      <c r="AN157" s="63">
        <f t="shared" si="370"/>
        <v>605000</v>
      </c>
      <c r="AO157" s="63">
        <f t="shared" si="370"/>
        <v>605000</v>
      </c>
      <c r="AP157" s="63">
        <f t="shared" si="370"/>
        <v>605000</v>
      </c>
      <c r="AQ157" s="63">
        <f t="shared" si="370"/>
        <v>605000</v>
      </c>
      <c r="AR157" s="63">
        <f t="shared" si="370"/>
        <v>605000</v>
      </c>
      <c r="AS157" s="63">
        <f t="shared" si="370"/>
        <v>605000</v>
      </c>
      <c r="AT157" s="57"/>
      <c r="AU157" s="57"/>
      <c r="AV157" s="57"/>
      <c r="AW157" s="57"/>
      <c r="AX157" s="57"/>
      <c r="AY157" s="57"/>
      <c r="AZ157" s="57"/>
      <c r="BA157" s="57"/>
      <c r="BB157" s="57"/>
      <c r="BC157" s="57"/>
      <c r="BD157" s="57"/>
      <c r="BE157" s="57"/>
      <c r="BF157" s="57"/>
      <c r="BG157" s="57"/>
      <c r="BH157" s="57"/>
      <c r="BI157" s="57"/>
      <c r="BJ157" s="57"/>
      <c r="BK157" s="57"/>
      <c r="BL157" s="57"/>
      <c r="BM157" s="57"/>
      <c r="BN157" s="57"/>
      <c r="BO157" s="57"/>
      <c r="BP157" s="57"/>
      <c r="BQ157" s="57"/>
      <c r="BR157" s="57"/>
      <c r="BS157" s="57"/>
      <c r="BT157" s="57"/>
      <c r="BU157" s="57"/>
      <c r="BV157" s="57"/>
      <c r="BW157" s="57"/>
      <c r="BX157" s="57"/>
      <c r="BY157" s="57"/>
      <c r="BZ157" s="57"/>
      <c r="CA157" s="57"/>
      <c r="CB157" s="57"/>
    </row>
    <row r="158" spans="1:80" ht="15.75" hidden="1" customHeight="1" outlineLevel="1" x14ac:dyDescent="0.25">
      <c r="B158" s="8" t="s">
        <v>47</v>
      </c>
      <c r="J158" s="63"/>
      <c r="K158" s="63"/>
      <c r="L158" s="63"/>
      <c r="M158" s="63"/>
      <c r="N158" s="66">
        <f t="shared" ref="N158:U158" si="371">500000*0.5</f>
        <v>250000</v>
      </c>
      <c r="O158" s="66">
        <f t="shared" si="371"/>
        <v>250000</v>
      </c>
      <c r="P158" s="66">
        <f t="shared" si="371"/>
        <v>250000</v>
      </c>
      <c r="Q158" s="66">
        <f t="shared" si="371"/>
        <v>250000</v>
      </c>
      <c r="R158" s="66">
        <f t="shared" si="371"/>
        <v>250000</v>
      </c>
      <c r="S158" s="66">
        <f t="shared" si="371"/>
        <v>250000</v>
      </c>
      <c r="T158" s="66">
        <f t="shared" si="371"/>
        <v>250000</v>
      </c>
      <c r="U158" s="66">
        <f t="shared" si="371"/>
        <v>250000</v>
      </c>
      <c r="V158" s="63">
        <f t="shared" si="367"/>
        <v>275000</v>
      </c>
      <c r="W158" s="63">
        <f t="shared" ref="W158:AG158" si="372">V158</f>
        <v>275000</v>
      </c>
      <c r="X158" s="63">
        <f t="shared" si="372"/>
        <v>275000</v>
      </c>
      <c r="Y158" s="63">
        <f t="shared" si="372"/>
        <v>275000</v>
      </c>
      <c r="Z158" s="63">
        <f t="shared" si="372"/>
        <v>275000</v>
      </c>
      <c r="AA158" s="63">
        <f t="shared" si="372"/>
        <v>275000</v>
      </c>
      <c r="AB158" s="63">
        <f t="shared" si="372"/>
        <v>275000</v>
      </c>
      <c r="AC158" s="63">
        <f t="shared" si="372"/>
        <v>275000</v>
      </c>
      <c r="AD158" s="63">
        <f t="shared" si="372"/>
        <v>275000</v>
      </c>
      <c r="AE158" s="63">
        <f t="shared" si="372"/>
        <v>275000</v>
      </c>
      <c r="AF158" s="63">
        <f t="shared" si="372"/>
        <v>275000</v>
      </c>
      <c r="AG158" s="63">
        <f t="shared" si="372"/>
        <v>275000</v>
      </c>
      <c r="AH158" s="63">
        <f t="shared" si="369"/>
        <v>605000</v>
      </c>
      <c r="AI158" s="63">
        <f t="shared" si="362"/>
        <v>605000</v>
      </c>
      <c r="AJ158" s="63">
        <f t="shared" ref="AJ158:AS158" si="373">AI158</f>
        <v>605000</v>
      </c>
      <c r="AK158" s="63">
        <f t="shared" si="373"/>
        <v>605000</v>
      </c>
      <c r="AL158" s="63">
        <f t="shared" si="373"/>
        <v>605000</v>
      </c>
      <c r="AM158" s="63">
        <f t="shared" si="373"/>
        <v>605000</v>
      </c>
      <c r="AN158" s="63">
        <f t="shared" si="373"/>
        <v>605000</v>
      </c>
      <c r="AO158" s="63">
        <f t="shared" si="373"/>
        <v>605000</v>
      </c>
      <c r="AP158" s="63">
        <f t="shared" si="373"/>
        <v>605000</v>
      </c>
      <c r="AQ158" s="63">
        <f t="shared" si="373"/>
        <v>605000</v>
      </c>
      <c r="AR158" s="63">
        <f t="shared" si="373"/>
        <v>605000</v>
      </c>
      <c r="AS158" s="63">
        <f t="shared" si="373"/>
        <v>605000</v>
      </c>
      <c r="AT158" s="57"/>
      <c r="AU158" s="57"/>
      <c r="AV158" s="57"/>
      <c r="AW158" s="57"/>
      <c r="AX158" s="57"/>
      <c r="AY158" s="57"/>
      <c r="AZ158" s="57"/>
      <c r="BA158" s="57"/>
      <c r="BB158" s="57"/>
      <c r="BC158" s="57"/>
      <c r="BD158" s="57"/>
      <c r="BE158" s="57"/>
      <c r="BF158" s="57"/>
      <c r="BG158" s="57"/>
      <c r="BH158" s="57"/>
      <c r="BI158" s="57"/>
      <c r="BJ158" s="57"/>
      <c r="BK158" s="57"/>
      <c r="BL158" s="57"/>
      <c r="BM158" s="57"/>
      <c r="BN158" s="57"/>
      <c r="BO158" s="57"/>
      <c r="BP158" s="57"/>
      <c r="BQ158" s="57"/>
      <c r="BR158" s="57"/>
      <c r="BS158" s="57"/>
      <c r="BT158" s="57"/>
      <c r="BU158" s="57"/>
      <c r="BV158" s="57"/>
      <c r="BW158" s="57"/>
      <c r="BX158" s="57"/>
      <c r="BY158" s="57"/>
      <c r="BZ158" s="57"/>
      <c r="CA158" s="57"/>
      <c r="CB158" s="57"/>
    </row>
    <row r="159" spans="1:80" ht="15.75" hidden="1" customHeight="1" outlineLevel="1" x14ac:dyDescent="0.25">
      <c r="B159" s="8" t="s">
        <v>48</v>
      </c>
      <c r="J159" s="63"/>
      <c r="K159" s="63">
        <v>30000</v>
      </c>
      <c r="L159" s="63">
        <v>30000</v>
      </c>
      <c r="M159" s="63">
        <v>30000</v>
      </c>
      <c r="N159" s="63">
        <v>30000</v>
      </c>
      <c r="O159" s="63">
        <v>30000</v>
      </c>
      <c r="P159" s="63">
        <v>30000</v>
      </c>
      <c r="Q159" s="63">
        <v>30000</v>
      </c>
      <c r="R159" s="63">
        <v>30000</v>
      </c>
      <c r="S159" s="63">
        <v>30000</v>
      </c>
      <c r="T159" s="63">
        <v>30000</v>
      </c>
      <c r="U159" s="63">
        <v>30000</v>
      </c>
      <c r="V159" s="63">
        <v>50000</v>
      </c>
      <c r="W159" s="63">
        <v>50000</v>
      </c>
      <c r="X159" s="63">
        <v>50000</v>
      </c>
      <c r="Y159" s="63">
        <v>50000</v>
      </c>
      <c r="Z159" s="63">
        <v>50000</v>
      </c>
      <c r="AA159" s="63">
        <v>50000</v>
      </c>
      <c r="AB159" s="63">
        <v>50000</v>
      </c>
      <c r="AC159" s="63">
        <v>50000</v>
      </c>
      <c r="AD159" s="63">
        <v>50000</v>
      </c>
      <c r="AE159" s="63">
        <v>50000</v>
      </c>
      <c r="AF159" s="63">
        <v>50000</v>
      </c>
      <c r="AG159" s="63">
        <v>50000</v>
      </c>
      <c r="AH159" s="63">
        <f>AG159*1.1</f>
        <v>55000.000000000007</v>
      </c>
      <c r="AI159" s="63">
        <f t="shared" si="362"/>
        <v>55000.000000000007</v>
      </c>
      <c r="AJ159" s="63">
        <f t="shared" ref="AJ159:AS159" si="374">AI159</f>
        <v>55000.000000000007</v>
      </c>
      <c r="AK159" s="63">
        <f t="shared" si="374"/>
        <v>55000.000000000007</v>
      </c>
      <c r="AL159" s="63">
        <f t="shared" si="374"/>
        <v>55000.000000000007</v>
      </c>
      <c r="AM159" s="63">
        <f t="shared" si="374"/>
        <v>55000.000000000007</v>
      </c>
      <c r="AN159" s="63">
        <f t="shared" si="374"/>
        <v>55000.000000000007</v>
      </c>
      <c r="AO159" s="63">
        <f t="shared" si="374"/>
        <v>55000.000000000007</v>
      </c>
      <c r="AP159" s="63">
        <f t="shared" si="374"/>
        <v>55000.000000000007</v>
      </c>
      <c r="AQ159" s="63">
        <f t="shared" si="374"/>
        <v>55000.000000000007</v>
      </c>
      <c r="AR159" s="63">
        <f t="shared" si="374"/>
        <v>55000.000000000007</v>
      </c>
      <c r="AS159" s="63">
        <f t="shared" si="374"/>
        <v>55000.000000000007</v>
      </c>
      <c r="AT159" s="57"/>
      <c r="AU159" s="57"/>
      <c r="AV159" s="57"/>
      <c r="AW159" s="57"/>
      <c r="AX159" s="57"/>
      <c r="AY159" s="57"/>
      <c r="AZ159" s="57"/>
      <c r="BA159" s="57"/>
      <c r="BB159" s="57"/>
      <c r="BC159" s="57"/>
      <c r="BD159" s="57"/>
      <c r="BE159" s="57"/>
      <c r="BF159" s="57"/>
      <c r="BG159" s="57"/>
      <c r="BH159" s="57"/>
      <c r="BI159" s="57"/>
      <c r="BJ159" s="57"/>
      <c r="BK159" s="57"/>
      <c r="BL159" s="57"/>
      <c r="BM159" s="57"/>
      <c r="BN159" s="57"/>
      <c r="BO159" s="57"/>
      <c r="BP159" s="57"/>
      <c r="BQ159" s="57"/>
      <c r="BR159" s="57"/>
      <c r="BS159" s="57"/>
      <c r="BT159" s="57"/>
      <c r="BU159" s="57"/>
      <c r="BV159" s="57"/>
      <c r="BW159" s="57"/>
      <c r="BX159" s="57"/>
      <c r="BY159" s="57"/>
      <c r="BZ159" s="57"/>
      <c r="CA159" s="57"/>
      <c r="CB159" s="57"/>
    </row>
    <row r="160" spans="1:80" ht="15.75" hidden="1" customHeight="1" outlineLevel="1" x14ac:dyDescent="0.3">
      <c r="B160" s="8" t="s">
        <v>49</v>
      </c>
      <c r="J160" s="63">
        <v>50000</v>
      </c>
      <c r="K160" s="63"/>
      <c r="L160" s="63">
        <v>100000</v>
      </c>
      <c r="M160" s="63"/>
      <c r="N160" s="65"/>
      <c r="O160" s="65"/>
      <c r="P160" s="65"/>
      <c r="Q160" s="65"/>
      <c r="R160" s="65"/>
      <c r="S160" s="65"/>
      <c r="T160" s="65">
        <v>50000</v>
      </c>
      <c r="U160" s="65"/>
      <c r="V160" s="63"/>
      <c r="W160" s="63"/>
      <c r="X160" s="63"/>
      <c r="Y160" s="63"/>
      <c r="Z160" s="63"/>
      <c r="AA160" s="63"/>
      <c r="AH160" s="63"/>
      <c r="AI160" s="63">
        <f t="shared" si="362"/>
        <v>0</v>
      </c>
      <c r="AJ160" s="63"/>
      <c r="AK160" s="63"/>
      <c r="AL160" s="63"/>
      <c r="AM160" s="63"/>
      <c r="AN160" s="63"/>
      <c r="AO160" s="63"/>
      <c r="AP160" s="63"/>
      <c r="AQ160" s="63"/>
      <c r="AR160" s="63"/>
      <c r="AS160" s="63"/>
      <c r="AT160" s="57"/>
      <c r="AU160" s="57"/>
      <c r="AV160" s="57"/>
      <c r="AW160" s="57"/>
      <c r="AX160" s="57"/>
      <c r="AY160" s="57"/>
      <c r="AZ160" s="57"/>
      <c r="BA160" s="57"/>
      <c r="BB160" s="57"/>
      <c r="BC160" s="57"/>
      <c r="BD160" s="57"/>
      <c r="BE160" s="57"/>
      <c r="BF160" s="57"/>
      <c r="BG160" s="57"/>
      <c r="BH160" s="57"/>
      <c r="BI160" s="57"/>
      <c r="BJ160" s="57"/>
      <c r="BK160" s="57"/>
      <c r="BL160" s="57"/>
      <c r="BM160" s="57"/>
      <c r="BN160" s="57"/>
      <c r="BO160" s="57"/>
      <c r="BP160" s="57"/>
      <c r="BQ160" s="57"/>
      <c r="BR160" s="57"/>
      <c r="BS160" s="57"/>
      <c r="BT160" s="57"/>
      <c r="BU160" s="57"/>
      <c r="BV160" s="57"/>
      <c r="BW160" s="57"/>
      <c r="BX160" s="57"/>
      <c r="BY160" s="57"/>
      <c r="BZ160" s="57"/>
      <c r="CA160" s="57"/>
      <c r="CB160" s="57"/>
    </row>
    <row r="161" spans="2:80" ht="9" hidden="1" customHeight="1" outlineLevel="1" x14ac:dyDescent="0.25">
      <c r="B161" s="8"/>
      <c r="J161" s="63"/>
      <c r="K161" s="63"/>
      <c r="L161" s="63"/>
      <c r="M161" s="63"/>
      <c r="N161" s="63"/>
      <c r="O161" s="63"/>
      <c r="P161" s="63"/>
      <c r="Q161" s="63"/>
      <c r="R161" s="63"/>
      <c r="S161" s="63"/>
      <c r="T161" s="63"/>
      <c r="U161" s="63"/>
      <c r="V161" s="63"/>
      <c r="W161" s="63"/>
      <c r="X161" s="63"/>
      <c r="Y161" s="63"/>
      <c r="Z161" s="63"/>
      <c r="AA161" s="63"/>
      <c r="AB161" s="63"/>
      <c r="AC161" s="63"/>
      <c r="AD161" s="63"/>
      <c r="AE161" s="63"/>
      <c r="AF161" s="63"/>
      <c r="AG161" s="63"/>
      <c r="AH161" s="63"/>
      <c r="AI161" s="63">
        <f t="shared" si="362"/>
        <v>0</v>
      </c>
      <c r="AJ161" s="63"/>
      <c r="AK161" s="63"/>
      <c r="AL161" s="63"/>
      <c r="AM161" s="63"/>
      <c r="AN161" s="63"/>
      <c r="AO161" s="63"/>
      <c r="AP161" s="63"/>
      <c r="AQ161" s="63"/>
      <c r="AR161" s="63"/>
      <c r="AS161" s="63"/>
      <c r="AT161" s="57"/>
      <c r="AU161" s="57"/>
      <c r="AV161" s="57"/>
      <c r="AW161" s="57"/>
      <c r="AX161" s="57"/>
      <c r="AY161" s="57"/>
      <c r="AZ161" s="57"/>
      <c r="BA161" s="57"/>
      <c r="BB161" s="57"/>
      <c r="BC161" s="57"/>
      <c r="BD161" s="57"/>
      <c r="BE161" s="57"/>
      <c r="BF161" s="57"/>
      <c r="BG161" s="57"/>
      <c r="BH161" s="57"/>
      <c r="BI161" s="57"/>
      <c r="BJ161" s="57"/>
      <c r="BK161" s="57"/>
      <c r="BL161" s="57"/>
      <c r="BM161" s="57"/>
      <c r="BN161" s="57"/>
      <c r="BO161" s="57"/>
      <c r="BP161" s="57"/>
      <c r="BQ161" s="57"/>
      <c r="BR161" s="57"/>
      <c r="BS161" s="57"/>
      <c r="BT161" s="57"/>
      <c r="BU161" s="57"/>
      <c r="BV161" s="57"/>
      <c r="BW161" s="57"/>
      <c r="BX161" s="57"/>
      <c r="BY161" s="57"/>
      <c r="BZ161" s="57"/>
      <c r="CA161" s="57"/>
      <c r="CB161" s="57"/>
    </row>
    <row r="162" spans="2:80" ht="15.75" hidden="1" customHeight="1" outlineLevel="1" x14ac:dyDescent="0.25">
      <c r="B162" s="8" t="s">
        <v>69</v>
      </c>
      <c r="J162" s="63"/>
      <c r="K162" s="63"/>
      <c r="L162" s="63"/>
      <c r="M162" s="63"/>
      <c r="N162" s="66">
        <f t="shared" ref="N162:U162" si="375">SUM(N157:N158)*0.13</f>
        <v>65000</v>
      </c>
      <c r="O162" s="66">
        <f t="shared" si="375"/>
        <v>65000</v>
      </c>
      <c r="P162" s="66">
        <f t="shared" si="375"/>
        <v>65000</v>
      </c>
      <c r="Q162" s="66">
        <f t="shared" si="375"/>
        <v>65000</v>
      </c>
      <c r="R162" s="66">
        <f t="shared" si="375"/>
        <v>65000</v>
      </c>
      <c r="S162" s="66">
        <f t="shared" si="375"/>
        <v>65000</v>
      </c>
      <c r="T162" s="66">
        <f t="shared" si="375"/>
        <v>65000</v>
      </c>
      <c r="U162" s="66">
        <f t="shared" si="375"/>
        <v>65000</v>
      </c>
      <c r="V162" s="66">
        <f t="shared" ref="V162:AA162" si="376">(SUM(V135:V158)+SUM(V167:V170))*0.13</f>
        <v>765144.48864624603</v>
      </c>
      <c r="W162" s="66">
        <f t="shared" si="376"/>
        <v>765333.98835026193</v>
      </c>
      <c r="X162" s="66">
        <f t="shared" si="376"/>
        <v>767142.31094380235</v>
      </c>
      <c r="Y162" s="66">
        <f t="shared" si="376"/>
        <v>768309.1402234087</v>
      </c>
      <c r="Z162" s="66">
        <f t="shared" si="376"/>
        <v>769554.15378706076</v>
      </c>
      <c r="AA162" s="66">
        <f t="shared" si="376"/>
        <v>770974.88861534034</v>
      </c>
      <c r="AB162" s="66">
        <f t="shared" ref="AB162:AG162" si="377">(SUM(AB135:AB158)+SUM(AB167:AB170))*0.15</f>
        <v>891378.1675332794</v>
      </c>
      <c r="AC162" s="66">
        <f t="shared" si="377"/>
        <v>893219.40841847658</v>
      </c>
      <c r="AD162" s="66">
        <f t="shared" si="377"/>
        <v>895287.45821856742</v>
      </c>
      <c r="AE162" s="66">
        <f t="shared" si="377"/>
        <v>897560.30040931143</v>
      </c>
      <c r="AF162" s="66">
        <f t="shared" si="377"/>
        <v>900039.3064392755</v>
      </c>
      <c r="AG162" s="66">
        <f t="shared" si="377"/>
        <v>902812.80827004265</v>
      </c>
      <c r="AH162" s="66">
        <f>(SUM(AH135:AH158)+SUM(AH167:AH170))*0.13</f>
        <v>949394.34986081556</v>
      </c>
      <c r="AI162" s="63">
        <f t="shared" si="362"/>
        <v>949394.34986081556</v>
      </c>
      <c r="AJ162" s="66">
        <f t="shared" ref="AJ162:AK162" si="378">(SUM(AJ135:AJ158)+SUM(AJ167:AJ170))*0.13</f>
        <v>942853.33275728021</v>
      </c>
      <c r="AK162" s="66">
        <f t="shared" si="378"/>
        <v>946587.30455963395</v>
      </c>
      <c r="AL162" s="66">
        <f t="shared" ref="AL162:AP162" si="379">(SUM(AL135:AL158)+SUM(AL167:AL170))*0.15</f>
        <v>1081940.4790002448</v>
      </c>
      <c r="AM162" s="66">
        <f t="shared" si="379"/>
        <v>1087170.0224481977</v>
      </c>
      <c r="AN162" s="66">
        <f t="shared" si="379"/>
        <v>1077920.6725442631</v>
      </c>
      <c r="AO162" s="66">
        <f t="shared" si="379"/>
        <v>1084168.4933889417</v>
      </c>
      <c r="AP162" s="66">
        <f t="shared" si="379"/>
        <v>1091064.447036139</v>
      </c>
      <c r="AQ162" s="66">
        <f t="shared" ref="AQ162:AS162" si="380">(SUM(AQ135:AQ158)+SUM(AQ167:AQ170))*0.18</f>
        <v>1318384.8379524134</v>
      </c>
      <c r="AR162" s="66">
        <f t="shared" si="380"/>
        <v>1310398.787428898</v>
      </c>
      <c r="AS162" s="66">
        <f t="shared" si="380"/>
        <v>1321447.86498928</v>
      </c>
      <c r="AT162" s="57"/>
      <c r="AU162" s="57"/>
      <c r="AV162" s="57"/>
      <c r="AW162" s="57"/>
      <c r="AX162" s="57"/>
      <c r="AY162" s="57"/>
      <c r="AZ162" s="57"/>
      <c r="BA162" s="57"/>
      <c r="BB162" s="57"/>
      <c r="BC162" s="57"/>
      <c r="BD162" s="57"/>
      <c r="BE162" s="57"/>
      <c r="BF162" s="57"/>
      <c r="BG162" s="57"/>
      <c r="BH162" s="57"/>
      <c r="BI162" s="57"/>
      <c r="BJ162" s="57"/>
      <c r="BK162" s="57"/>
      <c r="BL162" s="57"/>
      <c r="BM162" s="57"/>
      <c r="BN162" s="57"/>
      <c r="BO162" s="57"/>
      <c r="BP162" s="57"/>
      <c r="BQ162" s="57"/>
      <c r="BR162" s="57"/>
      <c r="BS162" s="57"/>
      <c r="BT162" s="57"/>
      <c r="BU162" s="57"/>
      <c r="BV162" s="57"/>
      <c r="BW162" s="57"/>
      <c r="BX162" s="57"/>
      <c r="BY162" s="57"/>
      <c r="BZ162" s="57"/>
      <c r="CA162" s="57"/>
      <c r="CB162" s="57"/>
    </row>
    <row r="163" spans="2:80" ht="15.75" hidden="1" customHeight="1" outlineLevel="1" x14ac:dyDescent="0.25">
      <c r="B163" s="8" t="s">
        <v>50</v>
      </c>
      <c r="J163" s="63"/>
      <c r="K163" s="63"/>
      <c r="L163" s="63"/>
      <c r="M163" s="63"/>
      <c r="N163" s="66">
        <f t="shared" ref="N163:U163" si="381">SUM(N157:N158)*0.3</f>
        <v>150000</v>
      </c>
      <c r="O163" s="66">
        <f t="shared" si="381"/>
        <v>150000</v>
      </c>
      <c r="P163" s="66">
        <f t="shared" si="381"/>
        <v>150000</v>
      </c>
      <c r="Q163" s="66">
        <f t="shared" si="381"/>
        <v>150000</v>
      </c>
      <c r="R163" s="66">
        <f t="shared" si="381"/>
        <v>150000</v>
      </c>
      <c r="S163" s="66">
        <f t="shared" si="381"/>
        <v>150000</v>
      </c>
      <c r="T163" s="66">
        <f t="shared" si="381"/>
        <v>150000</v>
      </c>
      <c r="U163" s="66">
        <f t="shared" si="381"/>
        <v>150000</v>
      </c>
      <c r="V163" s="66">
        <f t="shared" ref="V163:AG163" si="382">(V135+V136+V137+V138+V140+V147+V148+V152+V156+V155+V153+V157+V158+V167+V169+V170)*0.3</f>
        <v>1075718.0507221059</v>
      </c>
      <c r="W163" s="66">
        <f t="shared" si="382"/>
        <v>1076155.3577313735</v>
      </c>
      <c r="X163" s="66">
        <f t="shared" si="382"/>
        <v>1080328.409870313</v>
      </c>
      <c r="Y163" s="66">
        <f t="shared" si="382"/>
        <v>1083021.0928232505</v>
      </c>
      <c r="Z163" s="66">
        <f t="shared" si="382"/>
        <v>1085894.2010470631</v>
      </c>
      <c r="AA163" s="66">
        <f t="shared" si="382"/>
        <v>1089172.8198815547</v>
      </c>
      <c r="AB163" s="66">
        <f t="shared" si="382"/>
        <v>1092756.3350665588</v>
      </c>
      <c r="AC163" s="66">
        <f t="shared" si="382"/>
        <v>1096438.8168369532</v>
      </c>
      <c r="AD163" s="66">
        <f t="shared" si="382"/>
        <v>1100574.9164371348</v>
      </c>
      <c r="AE163" s="66">
        <f t="shared" si="382"/>
        <v>1105120.6008186231</v>
      </c>
      <c r="AF163" s="66">
        <f t="shared" si="382"/>
        <v>1110078.612878551</v>
      </c>
      <c r="AG163" s="66">
        <f t="shared" si="382"/>
        <v>1115625.6165400851</v>
      </c>
      <c r="AH163" s="66">
        <f>(AH135+AH136+AH137+AH138+AH140+AH147+AH148+AH152+AH156+AH155+AH153+AH154+AH157+AH158+AH167+AH169+AH170+AH171)*0.3</f>
        <v>1493410.0381403435</v>
      </c>
      <c r="AI163" s="63">
        <f t="shared" si="362"/>
        <v>1493410.0381403435</v>
      </c>
      <c r="AJ163" s="66">
        <f t="shared" ref="AJ163:AS163" si="383">(AJ135+AJ136+AJ137+AJ138+AJ140+AJ147+AJ148+AJ152+AJ156+AJ155+AJ153+AJ154+AJ157+AJ158+AJ167+AJ169+AJ170+AJ171)*0.3</f>
        <v>1478315.383286031</v>
      </c>
      <c r="AK163" s="66">
        <f t="shared" si="383"/>
        <v>1486932.2412914629</v>
      </c>
      <c r="AL163" s="66">
        <f t="shared" si="383"/>
        <v>1466380.9580004897</v>
      </c>
      <c r="AM163" s="66">
        <f t="shared" si="383"/>
        <v>1476840.0448963952</v>
      </c>
      <c r="AN163" s="66">
        <f t="shared" si="383"/>
        <v>1458341.3450885261</v>
      </c>
      <c r="AO163" s="66">
        <f t="shared" si="383"/>
        <v>1470836.9867778835</v>
      </c>
      <c r="AP163" s="66">
        <f t="shared" si="383"/>
        <v>1484628.8940722782</v>
      </c>
      <c r="AQ163" s="66">
        <f t="shared" si="383"/>
        <v>1499808.0632540225</v>
      </c>
      <c r="AR163" s="66">
        <f t="shared" si="383"/>
        <v>1486497.9790481636</v>
      </c>
      <c r="AS163" s="66">
        <f t="shared" si="383"/>
        <v>1504913.1083154667</v>
      </c>
      <c r="AT163" s="57"/>
      <c r="AU163" s="57"/>
      <c r="AV163" s="57"/>
      <c r="AW163" s="57"/>
      <c r="AX163" s="57"/>
      <c r="AY163" s="57"/>
      <c r="AZ163" s="57"/>
      <c r="BA163" s="57"/>
      <c r="BB163" s="57"/>
      <c r="BC163" s="57"/>
      <c r="BD163" s="57"/>
      <c r="BE163" s="57"/>
      <c r="BF163" s="57"/>
      <c r="BG163" s="57"/>
      <c r="BH163" s="57"/>
      <c r="BI163" s="57"/>
      <c r="BJ163" s="57"/>
      <c r="BK163" s="57"/>
      <c r="BL163" s="57"/>
      <c r="BM163" s="57"/>
      <c r="BN163" s="57"/>
      <c r="BO163" s="57"/>
      <c r="BP163" s="57"/>
      <c r="BQ163" s="57"/>
      <c r="BR163" s="57"/>
      <c r="BS163" s="57"/>
      <c r="BT163" s="57"/>
      <c r="BU163" s="57"/>
      <c r="BV163" s="57"/>
      <c r="BW163" s="57"/>
      <c r="BX163" s="57"/>
      <c r="BY163" s="57"/>
      <c r="BZ163" s="57"/>
      <c r="CA163" s="57"/>
      <c r="CB163" s="57"/>
    </row>
    <row r="164" spans="2:80" ht="15.75" hidden="1" customHeight="1" outlineLevel="1" x14ac:dyDescent="0.25">
      <c r="J164" s="63"/>
      <c r="K164" s="63"/>
      <c r="L164" s="63"/>
      <c r="M164" s="63"/>
      <c r="N164" s="63"/>
      <c r="O164" s="66"/>
      <c r="P164" s="66"/>
      <c r="Q164" s="66"/>
      <c r="R164" s="66"/>
      <c r="S164" s="66"/>
      <c r="T164" s="66"/>
      <c r="U164" s="66"/>
      <c r="V164" s="63"/>
      <c r="W164" s="63"/>
      <c r="X164" s="63"/>
      <c r="Y164" s="63"/>
      <c r="Z164" s="63"/>
      <c r="AA164" s="63"/>
      <c r="AH164" s="57"/>
      <c r="AI164" s="63">
        <f t="shared" si="362"/>
        <v>0</v>
      </c>
      <c r="AJ164" s="57"/>
      <c r="AK164" s="57"/>
      <c r="AL164" s="57"/>
      <c r="AM164" s="57"/>
      <c r="AN164" s="57"/>
      <c r="AO164" s="57"/>
      <c r="AP164" s="57"/>
      <c r="AQ164" s="57"/>
      <c r="AR164" s="57"/>
      <c r="AS164" s="57"/>
      <c r="AT164" s="57"/>
      <c r="AU164" s="57"/>
      <c r="AV164" s="57"/>
      <c r="AW164" s="57"/>
      <c r="AX164" s="57"/>
      <c r="AY164" s="57"/>
      <c r="AZ164" s="57"/>
      <c r="BA164" s="57"/>
      <c r="BB164" s="57"/>
      <c r="BC164" s="57"/>
      <c r="BD164" s="57"/>
      <c r="BE164" s="57"/>
      <c r="BF164" s="57"/>
      <c r="BG164" s="57"/>
      <c r="BH164" s="57"/>
      <c r="BI164" s="57"/>
      <c r="BJ164" s="57"/>
      <c r="BK164" s="57"/>
      <c r="BL164" s="57"/>
      <c r="BM164" s="57"/>
      <c r="BN164" s="57"/>
      <c r="BO164" s="57"/>
      <c r="BP164" s="57"/>
      <c r="BQ164" s="57"/>
      <c r="BR164" s="57"/>
      <c r="BS164" s="57"/>
      <c r="BT164" s="57"/>
      <c r="BU164" s="57"/>
      <c r="BV164" s="57"/>
      <c r="BW164" s="57"/>
      <c r="BX164" s="57"/>
      <c r="BY164" s="57"/>
      <c r="BZ164" s="57"/>
      <c r="CA164" s="57"/>
      <c r="CB164" s="57"/>
    </row>
    <row r="165" spans="2:80" ht="15.75" customHeight="1" x14ac:dyDescent="0.25">
      <c r="B165" s="8"/>
      <c r="J165" s="63"/>
      <c r="K165" s="63"/>
      <c r="L165" s="63"/>
      <c r="M165" s="63"/>
      <c r="N165" s="63"/>
      <c r="O165" s="63"/>
      <c r="P165" s="63"/>
      <c r="Q165" s="63"/>
      <c r="R165" s="63"/>
      <c r="S165" s="63"/>
      <c r="T165" s="63"/>
      <c r="U165" s="63"/>
      <c r="V165" s="63"/>
      <c r="W165" s="63"/>
      <c r="X165" s="63"/>
      <c r="Y165" s="63"/>
      <c r="Z165" s="63"/>
      <c r="AA165" s="63"/>
      <c r="AH165" s="57"/>
      <c r="AI165" s="63">
        <f t="shared" si="362"/>
        <v>0</v>
      </c>
      <c r="AJ165" s="57"/>
      <c r="AK165" s="57"/>
      <c r="AL165" s="57"/>
      <c r="AM165" s="57"/>
      <c r="AN165" s="57"/>
      <c r="AO165" s="57"/>
      <c r="AP165" s="57"/>
      <c r="AQ165" s="57"/>
      <c r="AR165" s="57"/>
      <c r="AS165" s="57"/>
      <c r="AT165" s="57"/>
      <c r="AU165" s="57"/>
      <c r="AV165" s="57"/>
      <c r="AW165" s="57"/>
      <c r="AX165" s="57"/>
      <c r="AY165" s="57"/>
      <c r="AZ165" s="57"/>
      <c r="BA165" s="57"/>
      <c r="BB165" s="57"/>
      <c r="BC165" s="57"/>
      <c r="BD165" s="57"/>
      <c r="BE165" s="57"/>
      <c r="BF165" s="57"/>
      <c r="BG165" s="57"/>
      <c r="BH165" s="57"/>
      <c r="BI165" s="57"/>
      <c r="BJ165" s="57"/>
      <c r="BK165" s="57"/>
      <c r="BL165" s="57"/>
      <c r="BM165" s="57"/>
      <c r="BN165" s="57"/>
      <c r="BO165" s="57"/>
      <c r="BP165" s="57"/>
      <c r="BQ165" s="57"/>
      <c r="BR165" s="57"/>
      <c r="BS165" s="57"/>
      <c r="BT165" s="57"/>
      <c r="BU165" s="57"/>
      <c r="BV165" s="57"/>
      <c r="BW165" s="57"/>
      <c r="BX165" s="57"/>
      <c r="BY165" s="57"/>
      <c r="BZ165" s="57"/>
      <c r="CA165" s="57"/>
      <c r="CB165" s="57"/>
    </row>
    <row r="166" spans="2:80" ht="15.75" customHeight="1" collapsed="1" x14ac:dyDescent="0.25">
      <c r="B166" s="61" t="s">
        <v>51</v>
      </c>
      <c r="J166" s="62">
        <f t="shared" ref="J166:AH166" si="384">SUM(J167:J178)</f>
        <v>593900</v>
      </c>
      <c r="K166" s="62">
        <f t="shared" si="384"/>
        <v>770970</v>
      </c>
      <c r="L166" s="62">
        <f t="shared" si="384"/>
        <v>867454</v>
      </c>
      <c r="M166" s="62">
        <f t="shared" si="384"/>
        <v>1064029.7999999998</v>
      </c>
      <c r="N166" s="62">
        <f t="shared" si="384"/>
        <v>1204546.7733333332</v>
      </c>
      <c r="O166" s="62">
        <f t="shared" si="384"/>
        <v>1356757.461333333</v>
      </c>
      <c r="P166" s="62">
        <f t="shared" si="384"/>
        <v>1532283.5082666664</v>
      </c>
      <c r="Q166" s="62">
        <f t="shared" si="384"/>
        <v>1745496.8765866663</v>
      </c>
      <c r="R166" s="62">
        <f t="shared" si="384"/>
        <v>1979853.8337706665</v>
      </c>
      <c r="S166" s="62">
        <f t="shared" si="384"/>
        <v>2311957.053858133</v>
      </c>
      <c r="T166" s="62">
        <f t="shared" si="384"/>
        <v>2646028.1473006923</v>
      </c>
      <c r="U166" s="62">
        <f t="shared" si="384"/>
        <v>3074755.8300941647</v>
      </c>
      <c r="V166" s="62">
        <f t="shared" si="384"/>
        <v>3229070.2870875699</v>
      </c>
      <c r="W166" s="62">
        <f t="shared" si="384"/>
        <v>3538885.5571510354</v>
      </c>
      <c r="X166" s="62">
        <f t="shared" si="384"/>
        <v>3891102.332269521</v>
      </c>
      <c r="Y166" s="62">
        <f t="shared" si="384"/>
        <v>4271448.2975047044</v>
      </c>
      <c r="Z166" s="62">
        <f t="shared" si="384"/>
        <v>4689014.0277207447</v>
      </c>
      <c r="AA166" s="62">
        <f t="shared" si="384"/>
        <v>5148107.9044991974</v>
      </c>
      <c r="AB166" s="62">
        <f t="shared" si="384"/>
        <v>5652556.9280284261</v>
      </c>
      <c r="AC166" s="62">
        <f t="shared" si="384"/>
        <v>6206549.4322034717</v>
      </c>
      <c r="AD166" s="62">
        <f t="shared" si="384"/>
        <v>6816181.5859890981</v>
      </c>
      <c r="AE166" s="62">
        <f t="shared" si="384"/>
        <v>7486900.7322280342</v>
      </c>
      <c r="AF166" s="62">
        <f t="shared" si="384"/>
        <v>8224972.6472169105</v>
      </c>
      <c r="AG166" s="62">
        <f t="shared" si="384"/>
        <v>9037668.3763468079</v>
      </c>
      <c r="AH166" s="62">
        <f t="shared" si="384"/>
        <v>10286818.616661498</v>
      </c>
      <c r="AI166" s="63">
        <f t="shared" si="362"/>
        <v>10286818.616661498</v>
      </c>
      <c r="AJ166" s="62">
        <f t="shared" ref="AJ166:AS166" si="385">SUM(AJ167:AJ178)</f>
        <v>12270932.881550066</v>
      </c>
      <c r="AK166" s="62">
        <f t="shared" si="385"/>
        <v>13471326.100782463</v>
      </c>
      <c r="AL166" s="62">
        <f t="shared" si="385"/>
        <v>14691424.168784045</v>
      </c>
      <c r="AM166" s="62">
        <f t="shared" si="385"/>
        <v>16143468.312575299</v>
      </c>
      <c r="AN166" s="62">
        <f t="shared" si="385"/>
        <v>17640491.729786545</v>
      </c>
      <c r="AO166" s="62">
        <f t="shared" si="385"/>
        <v>19396730.70363294</v>
      </c>
      <c r="AP166" s="62">
        <f t="shared" si="385"/>
        <v>21328788.258302428</v>
      </c>
      <c r="AQ166" s="62">
        <f t="shared" si="385"/>
        <v>23454208.574010316</v>
      </c>
      <c r="AR166" s="62">
        <f t="shared" si="385"/>
        <v>25692415.69480513</v>
      </c>
      <c r="AS166" s="62">
        <f t="shared" si="385"/>
        <v>28264953.343434401</v>
      </c>
      <c r="AT166" s="57"/>
      <c r="AU166" s="57"/>
      <c r="AV166" s="57"/>
      <c r="AW166" s="57"/>
      <c r="AX166" s="57"/>
      <c r="AY166" s="57"/>
      <c r="AZ166" s="57"/>
      <c r="BA166" s="57"/>
      <c r="BB166" s="57"/>
      <c r="BC166" s="57"/>
      <c r="BD166" s="57"/>
      <c r="BE166" s="57"/>
      <c r="BF166" s="57"/>
      <c r="BG166" s="57"/>
      <c r="BH166" s="57"/>
      <c r="BI166" s="57"/>
      <c r="BJ166" s="57"/>
      <c r="BK166" s="57"/>
      <c r="BL166" s="57"/>
      <c r="BM166" s="57"/>
      <c r="BN166" s="57"/>
      <c r="BO166" s="57"/>
      <c r="BP166" s="57"/>
      <c r="BQ166" s="57"/>
      <c r="BR166" s="57"/>
      <c r="BS166" s="57"/>
      <c r="BT166" s="57"/>
      <c r="BU166" s="57"/>
      <c r="BV166" s="57"/>
      <c r="BW166" s="57"/>
      <c r="BX166" s="57"/>
      <c r="BY166" s="57"/>
      <c r="BZ166" s="57"/>
      <c r="CA166" s="57"/>
      <c r="CB166" s="57"/>
    </row>
    <row r="167" spans="2:80" ht="15.75" hidden="1" customHeight="1" outlineLevel="1" x14ac:dyDescent="0.25">
      <c r="B167" s="8" t="s">
        <v>52</v>
      </c>
      <c r="J167" s="63">
        <v>150000</v>
      </c>
      <c r="K167" s="63">
        <f>J167*1.1</f>
        <v>165000</v>
      </c>
      <c r="L167" s="63">
        <f t="shared" ref="L167:U167" si="386">K167</f>
        <v>165000</v>
      </c>
      <c r="M167" s="63">
        <f t="shared" si="386"/>
        <v>165000</v>
      </c>
      <c r="N167" s="63">
        <f t="shared" si="386"/>
        <v>165000</v>
      </c>
      <c r="O167" s="63">
        <f t="shared" si="386"/>
        <v>165000</v>
      </c>
      <c r="P167" s="63">
        <f t="shared" si="386"/>
        <v>165000</v>
      </c>
      <c r="Q167" s="63">
        <f t="shared" si="386"/>
        <v>165000</v>
      </c>
      <c r="R167" s="63">
        <f t="shared" si="386"/>
        <v>165000</v>
      </c>
      <c r="S167" s="63">
        <f t="shared" si="386"/>
        <v>165000</v>
      </c>
      <c r="T167" s="63">
        <f t="shared" si="386"/>
        <v>165000</v>
      </c>
      <c r="U167" s="63">
        <f t="shared" si="386"/>
        <v>165000</v>
      </c>
      <c r="V167" s="63">
        <f t="shared" ref="V167:AG167" si="387">(V123-10000000)*0.01</f>
        <v>-48273.164259646517</v>
      </c>
      <c r="W167" s="63">
        <f t="shared" si="387"/>
        <v>-46815.474228754923</v>
      </c>
      <c r="X167" s="63">
        <f t="shared" si="387"/>
        <v>-32905.300432290169</v>
      </c>
      <c r="Y167" s="63">
        <f t="shared" si="387"/>
        <v>-23929.690589164748</v>
      </c>
      <c r="Z167" s="63">
        <f t="shared" si="387"/>
        <v>-14352.66317645589</v>
      </c>
      <c r="AA167" s="63">
        <f t="shared" si="387"/>
        <v>-3423.9337281511166</v>
      </c>
      <c r="AB167" s="63">
        <f t="shared" si="387"/>
        <v>8521.1168885296029</v>
      </c>
      <c r="AC167" s="63">
        <f t="shared" si="387"/>
        <v>20796.056123177557</v>
      </c>
      <c r="AD167" s="63">
        <f t="shared" si="387"/>
        <v>34583.054790449271</v>
      </c>
      <c r="AE167" s="63">
        <f t="shared" si="387"/>
        <v>49735.336062076858</v>
      </c>
      <c r="AF167" s="63">
        <f t="shared" si="387"/>
        <v>66262.042928503739</v>
      </c>
      <c r="AG167" s="63">
        <f t="shared" si="387"/>
        <v>84752.055133617148</v>
      </c>
      <c r="AH167" s="63">
        <f>(AH123-20000000)*0.01</f>
        <v>25633.460467811376</v>
      </c>
      <c r="AI167" s="63">
        <f t="shared" si="362"/>
        <v>25633.460467811376</v>
      </c>
      <c r="AJ167" s="63">
        <f t="shared" ref="AJ167:AK167" si="388">(AJ123-30000000)*0.01</f>
        <v>-24682.055713229962</v>
      </c>
      <c r="AK167" s="63">
        <f t="shared" si="388"/>
        <v>4040.8043048759923</v>
      </c>
      <c r="AL167" s="63">
        <f t="shared" ref="AL167:AM167" si="389">(AL123-40000000)*0.01</f>
        <v>-64463.473331701236</v>
      </c>
      <c r="AM167" s="63">
        <f t="shared" si="389"/>
        <v>-29599.850345349165</v>
      </c>
      <c r="AN167" s="63">
        <f t="shared" ref="AN167:AQ167" si="390">(AN123-50000000)*0.01</f>
        <v>-91262.183038246105</v>
      </c>
      <c r="AO167" s="63">
        <f t="shared" si="390"/>
        <v>-49610.04407372095</v>
      </c>
      <c r="AP167" s="63">
        <f t="shared" si="390"/>
        <v>-3637.0197590731832</v>
      </c>
      <c r="AQ167" s="63">
        <f t="shared" si="390"/>
        <v>46960.210846741349</v>
      </c>
      <c r="AR167" s="63">
        <f t="shared" ref="AR167:AS167" si="391">(AR123-60000000)*0.01</f>
        <v>2593.2634938787669</v>
      </c>
      <c r="AS167" s="63">
        <f t="shared" si="391"/>
        <v>63977.027718222518</v>
      </c>
      <c r="AT167" s="57"/>
      <c r="AU167" s="57"/>
      <c r="AV167" s="57"/>
      <c r="AW167" s="57"/>
      <c r="AX167" s="57"/>
      <c r="AY167" s="57"/>
      <c r="AZ167" s="57"/>
      <c r="BA167" s="57"/>
      <c r="BB167" s="57"/>
      <c r="BC167" s="57"/>
      <c r="BD167" s="57"/>
      <c r="BE167" s="57"/>
      <c r="BF167" s="57"/>
      <c r="BG167" s="57"/>
      <c r="BH167" s="57"/>
      <c r="BI167" s="57"/>
      <c r="BJ167" s="57"/>
      <c r="BK167" s="57"/>
      <c r="BL167" s="57"/>
      <c r="BM167" s="57"/>
      <c r="BN167" s="57"/>
      <c r="BO167" s="57"/>
      <c r="BP167" s="57"/>
      <c r="BQ167" s="57"/>
      <c r="BR167" s="57"/>
      <c r="BS167" s="57"/>
      <c r="BT167" s="57"/>
      <c r="BU167" s="57"/>
      <c r="BV167" s="57"/>
      <c r="BW167" s="57"/>
      <c r="BX167" s="57"/>
      <c r="BY167" s="57"/>
      <c r="BZ167" s="57"/>
      <c r="CA167" s="57"/>
      <c r="CB167" s="57"/>
    </row>
    <row r="168" spans="2:80" ht="15.75" hidden="1" customHeight="1" outlineLevel="1" x14ac:dyDescent="0.25">
      <c r="B168" s="8" t="s">
        <v>53</v>
      </c>
      <c r="J168" s="63"/>
      <c r="K168" s="63"/>
      <c r="L168" s="63"/>
      <c r="M168" s="66"/>
      <c r="N168" s="66"/>
      <c r="O168" s="66"/>
      <c r="P168" s="66"/>
      <c r="Q168" s="66"/>
      <c r="R168" s="66"/>
      <c r="S168" s="66"/>
      <c r="T168" s="66"/>
      <c r="U168" s="66"/>
      <c r="V168" s="63"/>
      <c r="W168" s="63"/>
      <c r="X168" s="63"/>
      <c r="Y168" s="63"/>
      <c r="Z168" s="63"/>
      <c r="AA168" s="63"/>
      <c r="AH168" s="57"/>
      <c r="AI168" s="63">
        <f t="shared" si="362"/>
        <v>0</v>
      </c>
      <c r="AJ168" s="57"/>
      <c r="AK168" s="57"/>
      <c r="AL168" s="57"/>
      <c r="AM168" s="57"/>
      <c r="AN168" s="57"/>
      <c r="AO168" s="57"/>
      <c r="AP168" s="63"/>
      <c r="AQ168" s="57"/>
      <c r="AR168" s="57"/>
      <c r="AS168" s="57"/>
      <c r="AT168" s="57"/>
      <c r="AU168" s="57"/>
      <c r="AV168" s="57"/>
      <c r="AW168" s="57"/>
      <c r="AX168" s="57"/>
      <c r="AY168" s="57"/>
      <c r="AZ168" s="57"/>
      <c r="BA168" s="57"/>
      <c r="BB168" s="57"/>
      <c r="BC168" s="57"/>
      <c r="BD168" s="57"/>
      <c r="BE168" s="57"/>
      <c r="BF168" s="57"/>
      <c r="BG168" s="57"/>
      <c r="BH168" s="57"/>
      <c r="BI168" s="57"/>
      <c r="BJ168" s="57"/>
      <c r="BK168" s="57"/>
      <c r="BL168" s="57"/>
      <c r="BM168" s="57"/>
      <c r="BN168" s="57"/>
      <c r="BO168" s="57"/>
      <c r="BP168" s="57"/>
      <c r="BQ168" s="57"/>
      <c r="BR168" s="57"/>
      <c r="BS168" s="57"/>
      <c r="BT168" s="57"/>
      <c r="BU168" s="57"/>
      <c r="BV168" s="57"/>
      <c r="BW168" s="57"/>
      <c r="BX168" s="57"/>
      <c r="BY168" s="57"/>
      <c r="BZ168" s="57"/>
      <c r="CA168" s="57"/>
      <c r="CB168" s="57"/>
    </row>
    <row r="169" spans="2:80" ht="15.75" hidden="1" customHeight="1" outlineLevel="1" x14ac:dyDescent="0.25">
      <c r="B169" s="8" t="s">
        <v>54</v>
      </c>
      <c r="J169" s="63"/>
      <c r="K169" s="63">
        <f t="shared" ref="K169:M169" si="392">K152*1+1000000*0.03</f>
        <v>90000</v>
      </c>
      <c r="L169" s="63">
        <f t="shared" si="392"/>
        <v>90000</v>
      </c>
      <c r="M169" s="63">
        <f t="shared" si="392"/>
        <v>90000</v>
      </c>
      <c r="N169" s="63">
        <f t="shared" ref="N169:R169" si="393">N152*1+1500000*0.03</f>
        <v>105000</v>
      </c>
      <c r="O169" s="63">
        <f t="shared" si="393"/>
        <v>105000</v>
      </c>
      <c r="P169" s="63">
        <f t="shared" si="393"/>
        <v>105000</v>
      </c>
      <c r="Q169" s="63">
        <f t="shared" si="393"/>
        <v>105000</v>
      </c>
      <c r="R169" s="63">
        <f t="shared" si="393"/>
        <v>105000</v>
      </c>
      <c r="S169" s="63">
        <f t="shared" ref="S169:U169" si="394">S152*1+2000000*0.03</f>
        <v>120000</v>
      </c>
      <c r="T169" s="63">
        <f t="shared" si="394"/>
        <v>120000</v>
      </c>
      <c r="U169" s="63">
        <f t="shared" si="394"/>
        <v>120000</v>
      </c>
      <c r="V169" s="63">
        <f t="shared" ref="V169:AG169" si="395">V152*1+2500000*0.03</f>
        <v>141000</v>
      </c>
      <c r="W169" s="63">
        <f t="shared" si="395"/>
        <v>141000</v>
      </c>
      <c r="X169" s="63">
        <f t="shared" si="395"/>
        <v>141000</v>
      </c>
      <c r="Y169" s="63">
        <f t="shared" si="395"/>
        <v>141000</v>
      </c>
      <c r="Z169" s="63">
        <f t="shared" si="395"/>
        <v>141000</v>
      </c>
      <c r="AA169" s="63">
        <f t="shared" si="395"/>
        <v>141000</v>
      </c>
      <c r="AB169" s="63">
        <f t="shared" si="395"/>
        <v>141000</v>
      </c>
      <c r="AC169" s="63">
        <f t="shared" si="395"/>
        <v>141000</v>
      </c>
      <c r="AD169" s="63">
        <f t="shared" si="395"/>
        <v>141000</v>
      </c>
      <c r="AE169" s="63">
        <f t="shared" si="395"/>
        <v>141000</v>
      </c>
      <c r="AF169" s="63">
        <f t="shared" si="395"/>
        <v>141000</v>
      </c>
      <c r="AG169" s="63">
        <f t="shared" si="395"/>
        <v>141000</v>
      </c>
      <c r="AH169" s="63">
        <f t="shared" ref="AH169:AH171" si="396">AH152*1+3500000*0.03</f>
        <v>177600</v>
      </c>
      <c r="AI169" s="63">
        <f t="shared" si="362"/>
        <v>177600</v>
      </c>
      <c r="AJ169" s="63">
        <f t="shared" ref="AJ169:AS169" si="397">AJ152*1+3500000*0.03</f>
        <v>177600</v>
      </c>
      <c r="AK169" s="63">
        <f t="shared" si="397"/>
        <v>177600</v>
      </c>
      <c r="AL169" s="63">
        <f t="shared" si="397"/>
        <v>177600</v>
      </c>
      <c r="AM169" s="63">
        <f t="shared" si="397"/>
        <v>177600</v>
      </c>
      <c r="AN169" s="63">
        <f t="shared" si="397"/>
        <v>177600</v>
      </c>
      <c r="AO169" s="63">
        <f t="shared" si="397"/>
        <v>177600</v>
      </c>
      <c r="AP169" s="63">
        <f t="shared" si="397"/>
        <v>177600</v>
      </c>
      <c r="AQ169" s="63">
        <f t="shared" si="397"/>
        <v>177600</v>
      </c>
      <c r="AR169" s="63">
        <f t="shared" si="397"/>
        <v>177600</v>
      </c>
      <c r="AS169" s="63">
        <f t="shared" si="397"/>
        <v>177600</v>
      </c>
      <c r="AT169" s="57"/>
      <c r="AU169" s="57"/>
      <c r="AV169" s="57"/>
      <c r="AW169" s="57"/>
      <c r="AX169" s="57"/>
      <c r="AY169" s="57"/>
      <c r="AZ169" s="57"/>
      <c r="BA169" s="57"/>
      <c r="BB169" s="57"/>
      <c r="BC169" s="57"/>
      <c r="BD169" s="57"/>
      <c r="BE169" s="57"/>
      <c r="BF169" s="57"/>
      <c r="BG169" s="57"/>
      <c r="BH169" s="57"/>
      <c r="BI169" s="57"/>
      <c r="BJ169" s="57"/>
      <c r="BK169" s="57"/>
      <c r="BL169" s="57"/>
      <c r="BM169" s="57"/>
      <c r="BN169" s="57"/>
      <c r="BO169" s="57"/>
      <c r="BP169" s="57"/>
      <c r="BQ169" s="57"/>
      <c r="BR169" s="57"/>
      <c r="BS169" s="57"/>
      <c r="BT169" s="57"/>
      <c r="BU169" s="57"/>
      <c r="BV169" s="57"/>
      <c r="BW169" s="57"/>
      <c r="BX169" s="57"/>
      <c r="BY169" s="57"/>
      <c r="BZ169" s="57"/>
      <c r="CA169" s="57"/>
      <c r="CB169" s="57"/>
    </row>
    <row r="170" spans="2:80" ht="15.75" hidden="1" customHeight="1" outlineLevel="1" x14ac:dyDescent="0.25">
      <c r="B170" s="8" t="s">
        <v>54</v>
      </c>
      <c r="J170" s="63"/>
      <c r="K170" s="63"/>
      <c r="L170" s="63"/>
      <c r="M170" s="63">
        <f t="shared" ref="M170:O170" si="398">M153*1+1000000*0.03</f>
        <v>90000</v>
      </c>
      <c r="N170" s="63">
        <f t="shared" si="398"/>
        <v>90000</v>
      </c>
      <c r="O170" s="63">
        <f t="shared" si="398"/>
        <v>90000</v>
      </c>
      <c r="P170" s="63">
        <f t="shared" ref="P170:R170" si="399">P153*1+1500000*0.03</f>
        <v>105000</v>
      </c>
      <c r="Q170" s="63">
        <f t="shared" si="399"/>
        <v>105000</v>
      </c>
      <c r="R170" s="63">
        <f t="shared" si="399"/>
        <v>105000</v>
      </c>
      <c r="S170" s="63">
        <f t="shared" ref="S170:U170" si="400">S153*1+2000000*0.03</f>
        <v>120000</v>
      </c>
      <c r="T170" s="63">
        <f t="shared" si="400"/>
        <v>120000</v>
      </c>
      <c r="U170" s="63">
        <f t="shared" si="400"/>
        <v>120000</v>
      </c>
      <c r="V170" s="63">
        <f t="shared" ref="V170:AG170" si="401">V153*1+2500000*0.03</f>
        <v>141000</v>
      </c>
      <c r="W170" s="63">
        <f t="shared" si="401"/>
        <v>141000</v>
      </c>
      <c r="X170" s="63">
        <f t="shared" si="401"/>
        <v>141000</v>
      </c>
      <c r="Y170" s="63">
        <f t="shared" si="401"/>
        <v>141000</v>
      </c>
      <c r="Z170" s="63">
        <f t="shared" si="401"/>
        <v>141000</v>
      </c>
      <c r="AA170" s="63">
        <f t="shared" si="401"/>
        <v>141000</v>
      </c>
      <c r="AB170" s="63">
        <f t="shared" si="401"/>
        <v>141000</v>
      </c>
      <c r="AC170" s="63">
        <f t="shared" si="401"/>
        <v>141000</v>
      </c>
      <c r="AD170" s="63">
        <f t="shared" si="401"/>
        <v>141000</v>
      </c>
      <c r="AE170" s="63">
        <f t="shared" si="401"/>
        <v>141000</v>
      </c>
      <c r="AF170" s="63">
        <f t="shared" si="401"/>
        <v>141000</v>
      </c>
      <c r="AG170" s="63">
        <f t="shared" si="401"/>
        <v>141000</v>
      </c>
      <c r="AH170" s="63">
        <f t="shared" si="396"/>
        <v>177600</v>
      </c>
      <c r="AI170" s="63">
        <f t="shared" si="362"/>
        <v>177600</v>
      </c>
      <c r="AJ170" s="63">
        <f t="shared" ref="AJ170:AS170" si="402">AJ153*1+3500000*0.03</f>
        <v>177600</v>
      </c>
      <c r="AK170" s="63">
        <f t="shared" si="402"/>
        <v>177600</v>
      </c>
      <c r="AL170" s="63">
        <f t="shared" si="402"/>
        <v>177600</v>
      </c>
      <c r="AM170" s="63">
        <f t="shared" si="402"/>
        <v>177600</v>
      </c>
      <c r="AN170" s="63">
        <f t="shared" si="402"/>
        <v>177600</v>
      </c>
      <c r="AO170" s="63">
        <f t="shared" si="402"/>
        <v>177600</v>
      </c>
      <c r="AP170" s="63">
        <f t="shared" si="402"/>
        <v>177600</v>
      </c>
      <c r="AQ170" s="63">
        <f t="shared" si="402"/>
        <v>177600</v>
      </c>
      <c r="AR170" s="63">
        <f t="shared" si="402"/>
        <v>177600</v>
      </c>
      <c r="AS170" s="63">
        <f t="shared" si="402"/>
        <v>177600</v>
      </c>
      <c r="AT170" s="57"/>
      <c r="AU170" s="57"/>
      <c r="AV170" s="57"/>
      <c r="AW170" s="57"/>
      <c r="AX170" s="57"/>
      <c r="AY170" s="57"/>
      <c r="AZ170" s="57"/>
      <c r="BA170" s="57"/>
      <c r="BB170" s="57"/>
      <c r="BC170" s="57"/>
      <c r="BD170" s="57"/>
      <c r="BE170" s="57"/>
      <c r="BF170" s="57"/>
      <c r="BG170" s="57"/>
      <c r="BH170" s="57"/>
      <c r="BI170" s="57"/>
      <c r="BJ170" s="57"/>
      <c r="BK170" s="57"/>
      <c r="BL170" s="57"/>
      <c r="BM170" s="57"/>
      <c r="BN170" s="57"/>
      <c r="BO170" s="57"/>
      <c r="BP170" s="57"/>
      <c r="BQ170" s="57"/>
      <c r="BR170" s="57"/>
      <c r="BS170" s="57"/>
      <c r="BT170" s="57"/>
      <c r="BU170" s="57"/>
      <c r="BV170" s="57"/>
      <c r="BW170" s="57"/>
      <c r="BX170" s="57"/>
      <c r="BY170" s="57"/>
      <c r="BZ170" s="57"/>
      <c r="CA170" s="57"/>
      <c r="CB170" s="57"/>
    </row>
    <row r="171" spans="2:80" ht="15.75" hidden="1" customHeight="1" outlineLevel="1" x14ac:dyDescent="0.25">
      <c r="B171" s="8" t="s">
        <v>54</v>
      </c>
      <c r="J171" s="63"/>
      <c r="K171" s="63"/>
      <c r="L171" s="63"/>
      <c r="M171" s="63"/>
      <c r="N171" s="63"/>
      <c r="O171" s="63"/>
      <c r="P171" s="63"/>
      <c r="Q171" s="63"/>
      <c r="R171" s="63"/>
      <c r="S171" s="63"/>
      <c r="T171" s="63"/>
      <c r="U171" s="63"/>
      <c r="V171" s="63"/>
      <c r="W171" s="63"/>
      <c r="X171" s="63"/>
      <c r="Y171" s="63"/>
      <c r="Z171" s="63"/>
      <c r="AA171" s="63"/>
      <c r="AB171" s="63"/>
      <c r="AC171" s="63"/>
      <c r="AD171" s="63"/>
      <c r="AE171" s="63"/>
      <c r="AF171" s="63"/>
      <c r="AG171" s="63"/>
      <c r="AH171" s="63">
        <f t="shared" si="396"/>
        <v>205000</v>
      </c>
      <c r="AI171" s="63">
        <f t="shared" si="362"/>
        <v>205000</v>
      </c>
      <c r="AJ171" s="63">
        <f t="shared" ref="AJ171:AS171" si="403">AJ154*1+3500000*0.03</f>
        <v>205000</v>
      </c>
      <c r="AK171" s="63">
        <f t="shared" si="403"/>
        <v>205000</v>
      </c>
      <c r="AL171" s="63">
        <f t="shared" si="403"/>
        <v>205000</v>
      </c>
      <c r="AM171" s="63">
        <f t="shared" si="403"/>
        <v>205000</v>
      </c>
      <c r="AN171" s="63">
        <f t="shared" si="403"/>
        <v>205000</v>
      </c>
      <c r="AO171" s="63">
        <f t="shared" si="403"/>
        <v>205000</v>
      </c>
      <c r="AP171" s="63">
        <f t="shared" si="403"/>
        <v>205000</v>
      </c>
      <c r="AQ171" s="63">
        <f t="shared" si="403"/>
        <v>205000</v>
      </c>
      <c r="AR171" s="63">
        <f t="shared" si="403"/>
        <v>205000</v>
      </c>
      <c r="AS171" s="63">
        <f t="shared" si="403"/>
        <v>205000</v>
      </c>
      <c r="AT171" s="57"/>
      <c r="AU171" s="57"/>
      <c r="AV171" s="57"/>
      <c r="AW171" s="57"/>
      <c r="AX171" s="57"/>
      <c r="AY171" s="57"/>
      <c r="AZ171" s="57"/>
      <c r="BA171" s="57"/>
      <c r="BB171" s="57"/>
      <c r="BC171" s="57"/>
      <c r="BD171" s="57"/>
      <c r="BE171" s="57"/>
      <c r="BF171" s="57"/>
      <c r="BG171" s="57"/>
      <c r="BH171" s="57"/>
      <c r="BI171" s="57"/>
      <c r="BJ171" s="57"/>
      <c r="BK171" s="57"/>
      <c r="BL171" s="57"/>
      <c r="BM171" s="57"/>
      <c r="BN171" s="57"/>
      <c r="BO171" s="57"/>
      <c r="BP171" s="57"/>
      <c r="BQ171" s="57"/>
      <c r="BR171" s="57"/>
      <c r="BS171" s="57"/>
      <c r="BT171" s="57"/>
      <c r="BU171" s="57"/>
      <c r="BV171" s="57"/>
      <c r="BW171" s="57"/>
      <c r="BX171" s="57"/>
      <c r="BY171" s="57"/>
      <c r="BZ171" s="57"/>
      <c r="CA171" s="57"/>
      <c r="CB171" s="57"/>
    </row>
    <row r="172" spans="2:80" ht="15.75" hidden="1" customHeight="1" outlineLevel="1" x14ac:dyDescent="0.25">
      <c r="B172" s="8" t="s">
        <v>55</v>
      </c>
      <c r="J172" s="63">
        <v>20000</v>
      </c>
      <c r="K172" s="63">
        <v>20000</v>
      </c>
      <c r="L172" s="63">
        <v>30000</v>
      </c>
      <c r="M172" s="63">
        <v>30000</v>
      </c>
      <c r="N172" s="63">
        <v>30000</v>
      </c>
      <c r="O172" s="63">
        <v>30000</v>
      </c>
      <c r="P172" s="63">
        <v>30000</v>
      </c>
      <c r="Q172" s="63">
        <v>30000</v>
      </c>
      <c r="R172" s="63">
        <v>30000</v>
      </c>
      <c r="S172" s="63">
        <v>30000</v>
      </c>
      <c r="T172" s="63">
        <v>30000</v>
      </c>
      <c r="U172" s="63">
        <v>30000</v>
      </c>
      <c r="V172" s="63">
        <f>U172*1.1</f>
        <v>33000</v>
      </c>
      <c r="W172" s="63">
        <f t="shared" ref="W172:AG172" si="404">V172</f>
        <v>33000</v>
      </c>
      <c r="X172" s="63">
        <f t="shared" si="404"/>
        <v>33000</v>
      </c>
      <c r="Y172" s="63">
        <f t="shared" si="404"/>
        <v>33000</v>
      </c>
      <c r="Z172" s="63">
        <f t="shared" si="404"/>
        <v>33000</v>
      </c>
      <c r="AA172" s="63">
        <f t="shared" si="404"/>
        <v>33000</v>
      </c>
      <c r="AB172" s="63">
        <f t="shared" si="404"/>
        <v>33000</v>
      </c>
      <c r="AC172" s="63">
        <f t="shared" si="404"/>
        <v>33000</v>
      </c>
      <c r="AD172" s="63">
        <f t="shared" si="404"/>
        <v>33000</v>
      </c>
      <c r="AE172" s="63">
        <f t="shared" si="404"/>
        <v>33000</v>
      </c>
      <c r="AF172" s="63">
        <f t="shared" si="404"/>
        <v>33000</v>
      </c>
      <c r="AG172" s="63">
        <f t="shared" si="404"/>
        <v>33000</v>
      </c>
      <c r="AH172" s="63">
        <f>AG172*1.1</f>
        <v>36300</v>
      </c>
      <c r="AI172" s="63">
        <f t="shared" si="362"/>
        <v>36300</v>
      </c>
      <c r="AJ172" s="63">
        <f t="shared" ref="AJ172:AS172" si="405">AI172</f>
        <v>36300</v>
      </c>
      <c r="AK172" s="63">
        <f t="shared" si="405"/>
        <v>36300</v>
      </c>
      <c r="AL172" s="63">
        <f t="shared" si="405"/>
        <v>36300</v>
      </c>
      <c r="AM172" s="63">
        <f t="shared" si="405"/>
        <v>36300</v>
      </c>
      <c r="AN172" s="63">
        <f t="shared" si="405"/>
        <v>36300</v>
      </c>
      <c r="AO172" s="63">
        <f t="shared" si="405"/>
        <v>36300</v>
      </c>
      <c r="AP172" s="63">
        <f t="shared" si="405"/>
        <v>36300</v>
      </c>
      <c r="AQ172" s="63">
        <f t="shared" si="405"/>
        <v>36300</v>
      </c>
      <c r="AR172" s="63">
        <f t="shared" si="405"/>
        <v>36300</v>
      </c>
      <c r="AS172" s="63">
        <f t="shared" si="405"/>
        <v>36300</v>
      </c>
      <c r="AT172" s="57"/>
      <c r="AU172" s="57"/>
      <c r="AV172" s="57"/>
      <c r="AW172" s="57"/>
      <c r="AX172" s="57"/>
      <c r="AY172" s="57"/>
      <c r="AZ172" s="57"/>
      <c r="BA172" s="57"/>
      <c r="BB172" s="57"/>
      <c r="BC172" s="57"/>
      <c r="BD172" s="57"/>
      <c r="BE172" s="57"/>
      <c r="BF172" s="57"/>
      <c r="BG172" s="57"/>
      <c r="BH172" s="57"/>
      <c r="BI172" s="57"/>
      <c r="BJ172" s="57"/>
      <c r="BK172" s="57"/>
      <c r="BL172" s="57"/>
      <c r="BM172" s="57"/>
      <c r="BN172" s="57"/>
      <c r="BO172" s="57"/>
      <c r="BP172" s="57"/>
      <c r="BQ172" s="57"/>
      <c r="BR172" s="57"/>
      <c r="BS172" s="57"/>
      <c r="BT172" s="57"/>
      <c r="BU172" s="57"/>
      <c r="BV172" s="57"/>
      <c r="BW172" s="57"/>
      <c r="BX172" s="57"/>
      <c r="BY172" s="57"/>
      <c r="BZ172" s="57"/>
      <c r="CA172" s="57"/>
      <c r="CB172" s="57"/>
    </row>
    <row r="173" spans="2:80" ht="15.75" hidden="1" customHeight="1" outlineLevel="1" x14ac:dyDescent="0.25">
      <c r="B173" s="8" t="s">
        <v>56</v>
      </c>
      <c r="J173" s="63">
        <v>75000</v>
      </c>
      <c r="K173" s="63">
        <v>75000</v>
      </c>
      <c r="L173" s="63">
        <v>75000</v>
      </c>
      <c r="M173" s="63">
        <v>75000</v>
      </c>
      <c r="N173" s="63">
        <v>75000</v>
      </c>
      <c r="O173" s="63">
        <v>75000</v>
      </c>
      <c r="P173" s="63">
        <v>75000</v>
      </c>
      <c r="Q173" s="63">
        <v>75000</v>
      </c>
      <c r="R173" s="63">
        <v>75000</v>
      </c>
      <c r="S173" s="63">
        <v>75000</v>
      </c>
      <c r="T173" s="63">
        <v>75000</v>
      </c>
      <c r="U173" s="63">
        <v>75000</v>
      </c>
      <c r="V173" s="63">
        <v>75000</v>
      </c>
      <c r="W173" s="63">
        <v>75000</v>
      </c>
      <c r="X173" s="63">
        <v>75000</v>
      </c>
      <c r="Y173" s="63">
        <v>75000</v>
      </c>
      <c r="Z173" s="63">
        <v>75000</v>
      </c>
      <c r="AA173" s="63">
        <v>75000</v>
      </c>
      <c r="AB173" s="63">
        <v>75000</v>
      </c>
      <c r="AC173" s="63">
        <v>75000</v>
      </c>
      <c r="AD173" s="63">
        <v>75000</v>
      </c>
      <c r="AE173" s="63">
        <v>75000</v>
      </c>
      <c r="AF173" s="63">
        <v>75000</v>
      </c>
      <c r="AG173" s="63">
        <v>75000</v>
      </c>
      <c r="AH173" s="63">
        <v>75000</v>
      </c>
      <c r="AI173" s="63">
        <f t="shared" si="362"/>
        <v>75000</v>
      </c>
      <c r="AJ173" s="63">
        <v>75000</v>
      </c>
      <c r="AK173" s="63">
        <v>75000</v>
      </c>
      <c r="AL173" s="63">
        <v>75000</v>
      </c>
      <c r="AM173" s="63">
        <v>75000</v>
      </c>
      <c r="AN173" s="63">
        <v>75000</v>
      </c>
      <c r="AO173" s="63">
        <v>75000</v>
      </c>
      <c r="AP173" s="63">
        <v>75000</v>
      </c>
      <c r="AQ173" s="63">
        <v>75000</v>
      </c>
      <c r="AR173" s="63">
        <v>75000</v>
      </c>
      <c r="AS173" s="63">
        <v>75000</v>
      </c>
      <c r="AT173" s="57"/>
      <c r="AU173" s="57"/>
      <c r="AV173" s="57"/>
      <c r="AW173" s="57"/>
      <c r="AX173" s="57"/>
      <c r="AY173" s="57"/>
      <c r="AZ173" s="57"/>
      <c r="BA173" s="57"/>
      <c r="BB173" s="57"/>
      <c r="BC173" s="57"/>
      <c r="BD173" s="57"/>
      <c r="BE173" s="57"/>
      <c r="BF173" s="57"/>
      <c r="BG173" s="57"/>
      <c r="BH173" s="57"/>
      <c r="BI173" s="57"/>
      <c r="BJ173" s="57"/>
      <c r="BK173" s="57"/>
      <c r="BL173" s="57"/>
      <c r="BM173" s="57"/>
      <c r="BN173" s="57"/>
      <c r="BO173" s="57"/>
      <c r="BP173" s="57"/>
      <c r="BQ173" s="57"/>
      <c r="BR173" s="57"/>
      <c r="BS173" s="57"/>
      <c r="BT173" s="57"/>
      <c r="BU173" s="57"/>
      <c r="BV173" s="57"/>
      <c r="BW173" s="57"/>
      <c r="BX173" s="57"/>
      <c r="BY173" s="57"/>
      <c r="BZ173" s="57"/>
      <c r="CA173" s="57"/>
      <c r="CB173" s="57"/>
    </row>
    <row r="174" spans="2:80" ht="15.75" hidden="1" customHeight="1" outlineLevel="1" x14ac:dyDescent="0.25">
      <c r="B174" s="8" t="s">
        <v>57</v>
      </c>
      <c r="J174" s="63">
        <f>(650+110)*J119</f>
        <v>38000</v>
      </c>
      <c r="K174" s="63">
        <f t="shared" ref="K174:O174" si="406">650*K121+110*K119</f>
        <v>51100</v>
      </c>
      <c r="L174" s="63">
        <f t="shared" si="406"/>
        <v>66820</v>
      </c>
      <c r="M174" s="63">
        <f t="shared" si="406"/>
        <v>84914</v>
      </c>
      <c r="N174" s="63">
        <f t="shared" si="406"/>
        <v>106626.79999999999</v>
      </c>
      <c r="O174" s="63">
        <f t="shared" si="406"/>
        <v>132682.15999999997</v>
      </c>
      <c r="P174" s="63">
        <f t="shared" ref="P174:Q174" si="407">550*P121+100*P119</f>
        <v>142136.47999999998</v>
      </c>
      <c r="Q174" s="63">
        <f t="shared" si="407"/>
        <v>174063.77599999995</v>
      </c>
      <c r="R174" s="63">
        <f t="shared" ref="R174:S174" si="408">450*R121+100*R119</f>
        <v>190877.44639999996</v>
      </c>
      <c r="S174" s="63">
        <f t="shared" si="408"/>
        <v>232104.93567999994</v>
      </c>
      <c r="T174" s="63">
        <f t="shared" ref="T174:U174" si="409">450*T121+80*T119</f>
        <v>253125.15215359992</v>
      </c>
      <c r="U174" s="63">
        <f t="shared" si="409"/>
        <v>306191.78258431994</v>
      </c>
      <c r="V174" s="63">
        <f>(450*(V121+SUM(V9:V11))+80*V119)*1.1</f>
        <v>396748.98700574716</v>
      </c>
      <c r="W174" s="63">
        <f>(450*(W121+SUM(W12:W14))+80*W119)*1.1</f>
        <v>451153.59216975869</v>
      </c>
      <c r="X174" s="63">
        <f>(450*(X121+SUM(X15:X17))+80*X119)*1.1</f>
        <v>510460.50151183159</v>
      </c>
      <c r="Y174" s="63">
        <f>(450*(Y121+SUM(Y18:Y20))+80*Y119)*1.1</f>
        <v>575257.69373844762</v>
      </c>
      <c r="Z174" s="63">
        <f>(450*(Z121+SUM(Z21:Z23))+80*Z119)*1.1</f>
        <v>646283.66048812855</v>
      </c>
      <c r="AA174" s="63">
        <f>(450*(AA121+SUM(AA24:AA26))+80*AA119)*1.1</f>
        <v>724111.09027326165</v>
      </c>
      <c r="AB174" s="63">
        <f>(450*(AB121+SUM(AB27:AB29))+80*AB119)*1.1</f>
        <v>809545.96168245282</v>
      </c>
      <c r="AC174" s="63">
        <f>(450*(AC121+SUM(AC30:AC32))+80*AC119)*1.1</f>
        <v>903684.67937521695</v>
      </c>
      <c r="AD174" s="63">
        <f>(450*(AD121+SUM(AD33:AD35))+80*AD119)*1.1</f>
        <v>1007429.6998084424</v>
      </c>
      <c r="AE174" s="63">
        <f>(450*(AE121+SUM(AE36:AE38))+80*AE119)*1.1</f>
        <v>1121911.5823664721</v>
      </c>
      <c r="AF174" s="63">
        <f>(450*(AF121+SUM(AF39:AF41))+80*AF119)*1.1</f>
        <v>1248454.1140524829</v>
      </c>
      <c r="AG174" s="63">
        <f>(450*(AG121+SUM(AG42:AG44))+80*AG119)*1.1</f>
        <v>1388385.8519537083</v>
      </c>
      <c r="AH174" s="63">
        <f>(450*(AH121+SUM(AH9:AH11)+SUM(AH45:AH47))+80*AH119)*1.1*1.1</f>
        <v>1694684.6330861249</v>
      </c>
      <c r="AI174" s="63">
        <f t="shared" si="362"/>
        <v>1694684.6330861249</v>
      </c>
      <c r="AJ174" s="63">
        <f>(450*(AJ121+SUM(AJ15:AJ17)+SUM(AJ51:AJ53))+80*AJ119)*1.1*1.1</f>
        <v>2067538.3447371118</v>
      </c>
      <c r="AK174" s="63">
        <f>(450*(AK121+SUM(AK18:AK20)+SUM(AK54:AK56))+80*AK119)*1.1*1.1</f>
        <v>2282051.8589826031</v>
      </c>
      <c r="AL174" s="63">
        <f>(450*(AL121+SUM(AL21:AL23)+SUM(AL57:AL59))+80*AL119)*1.1*1.1</f>
        <v>2517907.1640310162</v>
      </c>
      <c r="AM174" s="63">
        <f>(450*(AM121+SUM(AM24:AM26)+SUM(AM60:AM62))+80*AM119)*1.1*1.1</f>
        <v>2777216.5268383166</v>
      </c>
      <c r="AN174" s="63">
        <f>(450*(AN121+SUM(AN27:AN29)+SUM(AN63:AN65))+80*AN119)*1.1*1.1</f>
        <v>3062388.4030605224</v>
      </c>
      <c r="AO174" s="63">
        <f>(450*(AO121+SUM(AO30:AO32)+SUM(AO66:AO68))+80*AO119)*1.1*1.1</f>
        <v>3376200.0740909008</v>
      </c>
      <c r="AP174" s="63">
        <f>(450*(AP121+SUM(AP33:AP35)+SUM(AP69:AP71))+80*AP119)*1.1*1.1</f>
        <v>3721540.0408474593</v>
      </c>
      <c r="AQ174" s="63">
        <f>(450*(AQ121+SUM(AQ36:AQ38)+SUM(AQ72:AQ74))+80*AQ119)*1.1*1.1</f>
        <v>4101649.7815477042</v>
      </c>
      <c r="AR174" s="63">
        <f>(450*(AR121+SUM(AR39:AR41)+SUM(AR75:AR77))+80*AR119)*1.1*1.1</f>
        <v>4520133.4614602039</v>
      </c>
      <c r="AS174" s="63">
        <f>(450*(AS121+SUM(AS42:AS44)+SUM(AS78:AS80))+80*AS119)*1.1*1.1</f>
        <v>4980901.0675346302</v>
      </c>
      <c r="AT174" s="57"/>
      <c r="AU174" s="57"/>
      <c r="AV174" s="57"/>
      <c r="AW174" s="57"/>
      <c r="AX174" s="57"/>
      <c r="AY174" s="57"/>
      <c r="AZ174" s="57"/>
      <c r="BA174" s="57"/>
      <c r="BB174" s="57"/>
      <c r="BC174" s="57"/>
      <c r="BD174" s="57"/>
      <c r="BE174" s="57"/>
      <c r="BF174" s="57"/>
      <c r="BG174" s="57"/>
      <c r="BH174" s="57"/>
      <c r="BI174" s="57"/>
      <c r="BJ174" s="57"/>
      <c r="BK174" s="57"/>
      <c r="BL174" s="57"/>
      <c r="BM174" s="57"/>
      <c r="BN174" s="57"/>
      <c r="BO174" s="57"/>
      <c r="BP174" s="57"/>
      <c r="BQ174" s="57"/>
      <c r="BR174" s="57"/>
      <c r="BS174" s="57"/>
      <c r="BT174" s="57"/>
      <c r="BU174" s="57"/>
      <c r="BV174" s="57"/>
      <c r="BW174" s="57"/>
      <c r="BX174" s="57"/>
      <c r="BY174" s="57"/>
      <c r="BZ174" s="57"/>
      <c r="CA174" s="57"/>
      <c r="CB174" s="57"/>
    </row>
    <row r="175" spans="2:80" ht="15.75" hidden="1" customHeight="1" outlineLevel="1" x14ac:dyDescent="0.25">
      <c r="B175" s="8" t="s">
        <v>58</v>
      </c>
      <c r="J175" s="63">
        <f t="shared" ref="J175:AH175" si="410">1600+J121*5*3+(J119-J121)*5*1</f>
        <v>2350</v>
      </c>
      <c r="K175" s="63">
        <f t="shared" si="410"/>
        <v>2750</v>
      </c>
      <c r="L175" s="63">
        <f t="shared" si="410"/>
        <v>3230</v>
      </c>
      <c r="M175" s="63">
        <f t="shared" si="410"/>
        <v>3771</v>
      </c>
      <c r="N175" s="63">
        <f t="shared" si="410"/>
        <v>4420.2</v>
      </c>
      <c r="O175" s="63">
        <f t="shared" si="410"/>
        <v>5199.24</v>
      </c>
      <c r="P175" s="63">
        <f t="shared" si="410"/>
        <v>6094.0879999999988</v>
      </c>
      <c r="Q175" s="63">
        <f t="shared" si="410"/>
        <v>7167.9056</v>
      </c>
      <c r="R175" s="63">
        <f t="shared" si="410"/>
        <v>8456.4867199999971</v>
      </c>
      <c r="S175" s="63">
        <f t="shared" si="410"/>
        <v>9980.384063999998</v>
      </c>
      <c r="T175" s="63">
        <f t="shared" si="410"/>
        <v>11809.060876799998</v>
      </c>
      <c r="U175" s="63">
        <f t="shared" si="410"/>
        <v>14003.473052159999</v>
      </c>
      <c r="V175" s="63">
        <f t="shared" si="410"/>
        <v>16048.991384575998</v>
      </c>
      <c r="W175" s="63">
        <f t="shared" si="410"/>
        <v>18262.135663001594</v>
      </c>
      <c r="X175" s="63">
        <f t="shared" si="410"/>
        <v>20652.283304591358</v>
      </c>
      <c r="Y175" s="63">
        <f t="shared" si="410"/>
        <v>23239.941725700097</v>
      </c>
      <c r="Z175" s="63">
        <f t="shared" si="410"/>
        <v>26052.330807351704</v>
      </c>
      <c r="AA175" s="63">
        <f t="shared" si="410"/>
        <v>29105.116579286878</v>
      </c>
      <c r="AB175" s="63">
        <f t="shared" si="410"/>
        <v>32424.741801785171</v>
      </c>
      <c r="AC175" s="63">
        <f t="shared" si="410"/>
        <v>36051.266274576803</v>
      </c>
      <c r="AD175" s="63">
        <f t="shared" si="410"/>
        <v>40010.367268299829</v>
      </c>
      <c r="AE175" s="63">
        <f t="shared" si="410"/>
        <v>44336.755597281241</v>
      </c>
      <c r="AF175" s="63">
        <f t="shared" si="410"/>
        <v>49071.5279862241</v>
      </c>
      <c r="AG175" s="63">
        <f t="shared" si="410"/>
        <v>54250.671886537173</v>
      </c>
      <c r="AH175" s="63">
        <f t="shared" si="410"/>
        <v>59919.595887326104</v>
      </c>
      <c r="AI175" s="63">
        <f t="shared" si="362"/>
        <v>59919.595887326104</v>
      </c>
      <c r="AJ175" s="63">
        <f t="shared" ref="AJ175:AS175" si="411">1600+AJ121*5*3+(AJ119-AJ121)*5*1</f>
        <v>72961.057578668959</v>
      </c>
      <c r="AK175" s="63">
        <f t="shared" si="411"/>
        <v>80446.508978423022</v>
      </c>
      <c r="AL175" s="63">
        <f t="shared" si="411"/>
        <v>88664.553542398527</v>
      </c>
      <c r="AM175" s="63">
        <f t="shared" si="411"/>
        <v>97685.260191866808</v>
      </c>
      <c r="AN175" s="63">
        <f t="shared" si="411"/>
        <v>107589.68155940484</v>
      </c>
      <c r="AO175" s="63">
        <f t="shared" si="411"/>
        <v>118473.09202997218</v>
      </c>
      <c r="AP175" s="63">
        <f t="shared" si="411"/>
        <v>130431.09990712683</v>
      </c>
      <c r="AQ175" s="63">
        <f t="shared" si="411"/>
        <v>143571.47523857106</v>
      </c>
      <c r="AR175" s="63">
        <f t="shared" si="411"/>
        <v>158013.902009071</v>
      </c>
      <c r="AS175" s="63">
        <f t="shared" si="411"/>
        <v>173886.18814371453</v>
      </c>
      <c r="AT175" s="57"/>
      <c r="AU175" s="57"/>
      <c r="AV175" s="57"/>
      <c r="AW175" s="57"/>
      <c r="AX175" s="57"/>
      <c r="AY175" s="57"/>
      <c r="AZ175" s="57"/>
      <c r="BA175" s="57"/>
      <c r="BB175" s="57"/>
      <c r="BC175" s="57"/>
      <c r="BD175" s="57"/>
      <c r="BE175" s="57"/>
      <c r="BF175" s="57"/>
      <c r="BG175" s="57"/>
      <c r="BH175" s="57"/>
      <c r="BI175" s="57"/>
      <c r="BJ175" s="57"/>
      <c r="BK175" s="57"/>
      <c r="BL175" s="57"/>
      <c r="BM175" s="57"/>
      <c r="BN175" s="57"/>
      <c r="BO175" s="57"/>
      <c r="BP175" s="57"/>
      <c r="BQ175" s="57"/>
      <c r="BR175" s="57"/>
      <c r="BS175" s="57"/>
      <c r="BT175" s="57"/>
      <c r="BU175" s="57"/>
      <c r="BV175" s="57"/>
      <c r="BW175" s="57"/>
      <c r="BX175" s="57"/>
      <c r="BY175" s="57"/>
      <c r="BZ175" s="57"/>
      <c r="CA175" s="57"/>
      <c r="CB175" s="57"/>
    </row>
    <row r="176" spans="2:80" ht="15.75" hidden="1" customHeight="1" outlineLevel="1" x14ac:dyDescent="0.25">
      <c r="B176" s="8" t="s">
        <v>59</v>
      </c>
      <c r="J176" s="63">
        <v>10300</v>
      </c>
      <c r="K176" s="63">
        <v>10300</v>
      </c>
      <c r="L176" s="63">
        <v>10300</v>
      </c>
      <c r="M176" s="63">
        <v>10300</v>
      </c>
      <c r="N176" s="63">
        <f t="shared" ref="N176:AH176" si="412">10300/300*N119</f>
        <v>12246.013333333332</v>
      </c>
      <c r="O176" s="63">
        <f t="shared" si="412"/>
        <v>16171.549333333332</v>
      </c>
      <c r="P176" s="63">
        <f t="shared" si="412"/>
        <v>20607.525866666663</v>
      </c>
      <c r="Q176" s="63">
        <f t="shared" si="412"/>
        <v>25930.697706666666</v>
      </c>
      <c r="R176" s="63">
        <f t="shared" si="412"/>
        <v>32318.503914666657</v>
      </c>
      <c r="S176" s="63">
        <f t="shared" si="412"/>
        <v>39830.058030933324</v>
      </c>
      <c r="T176" s="63">
        <f t="shared" si="412"/>
        <v>48843.922970453335</v>
      </c>
      <c r="U176" s="63">
        <f t="shared" si="412"/>
        <v>59660.560897877338</v>
      </c>
      <c r="V176" s="63">
        <f t="shared" si="412"/>
        <v>71155.458041105056</v>
      </c>
      <c r="W176" s="63">
        <f t="shared" si="412"/>
        <v>83546.287139662498</v>
      </c>
      <c r="X176" s="63">
        <f t="shared" si="412"/>
        <v>96871.929837283984</v>
      </c>
      <c r="Y176" s="63">
        <f t="shared" si="412"/>
        <v>111245.14277680633</v>
      </c>
      <c r="Z176" s="63">
        <f t="shared" si="412"/>
        <v>126821.96876351394</v>
      </c>
      <c r="AA176" s="63">
        <f t="shared" si="412"/>
        <v>143676.02745277202</v>
      </c>
      <c r="AB176" s="63">
        <f t="shared" si="412"/>
        <v>161951.54334142717</v>
      </c>
      <c r="AC176" s="63">
        <f t="shared" si="412"/>
        <v>181882.50968484662</v>
      </c>
      <c r="AD176" s="63">
        <f t="shared" si="412"/>
        <v>203600.05130168665</v>
      </c>
      <c r="AE176" s="63">
        <f t="shared" si="412"/>
        <v>227292.80409996177</v>
      </c>
      <c r="AF176" s="63">
        <f t="shared" si="412"/>
        <v>253188.28273723242</v>
      </c>
      <c r="AG176" s="63">
        <f t="shared" si="412"/>
        <v>281473.44990923157</v>
      </c>
      <c r="AH176" s="63">
        <f t="shared" si="412"/>
        <v>312393.94501014997</v>
      </c>
      <c r="AI176" s="63">
        <f t="shared" si="362"/>
        <v>312393.94501014997</v>
      </c>
      <c r="AJ176" s="63">
        <f t="shared" ref="AJ176:AS176" si="413">10300/300*AJ119</f>
        <v>383451.18647331133</v>
      </c>
      <c r="AK176" s="63">
        <f t="shared" si="413"/>
        <v>424195.14519493433</v>
      </c>
      <c r="AL176" s="63">
        <f t="shared" si="413"/>
        <v>468903.9628885425</v>
      </c>
      <c r="AM176" s="63">
        <f t="shared" si="413"/>
        <v>517952.21807129867</v>
      </c>
      <c r="AN176" s="63">
        <f t="shared" si="413"/>
        <v>571779.2546037744</v>
      </c>
      <c r="AO176" s="63">
        <f t="shared" si="413"/>
        <v>630910.35062458948</v>
      </c>
      <c r="AP176" s="63">
        <f t="shared" si="413"/>
        <v>695860.18324959616</v>
      </c>
      <c r="AQ176" s="63">
        <f t="shared" si="413"/>
        <v>767212.75691424566</v>
      </c>
      <c r="AR176" s="63">
        <f t="shared" si="413"/>
        <v>845618.28343261778</v>
      </c>
      <c r="AS176" s="63">
        <f t="shared" si="413"/>
        <v>931765.59718753642</v>
      </c>
      <c r="AT176" s="57"/>
      <c r="AU176" s="57"/>
      <c r="AV176" s="57"/>
      <c r="AW176" s="57"/>
      <c r="AX176" s="57"/>
      <c r="AY176" s="57"/>
      <c r="AZ176" s="57"/>
      <c r="BA176" s="57"/>
      <c r="BB176" s="57"/>
      <c r="BC176" s="57"/>
      <c r="BD176" s="57"/>
      <c r="BE176" s="57"/>
      <c r="BF176" s="57"/>
      <c r="BG176" s="57"/>
      <c r="BH176" s="57"/>
      <c r="BI176" s="57"/>
      <c r="BJ176" s="57"/>
      <c r="BK176" s="57"/>
      <c r="BL176" s="57"/>
      <c r="BM176" s="57"/>
      <c r="BN176" s="57"/>
      <c r="BO176" s="57"/>
      <c r="BP176" s="57"/>
      <c r="BQ176" s="57"/>
      <c r="BR176" s="57"/>
      <c r="BS176" s="57"/>
      <c r="BT176" s="57"/>
      <c r="BU176" s="57"/>
      <c r="BV176" s="57"/>
      <c r="BW176" s="57"/>
      <c r="BX176" s="57"/>
      <c r="BY176" s="57"/>
      <c r="BZ176" s="57"/>
      <c r="CA176" s="57"/>
      <c r="CB176" s="57"/>
    </row>
    <row r="177" spans="2:80" ht="15.75" hidden="1" customHeight="1" outlineLevel="1" x14ac:dyDescent="0.25">
      <c r="B177" s="8" t="s">
        <v>60</v>
      </c>
      <c r="J177" s="63">
        <v>5400</v>
      </c>
      <c r="K177" s="63">
        <v>5400</v>
      </c>
      <c r="L177" s="63">
        <v>5400</v>
      </c>
      <c r="M177" s="63">
        <v>9000</v>
      </c>
      <c r="N177" s="63">
        <v>9000</v>
      </c>
      <c r="O177" s="63">
        <v>9000</v>
      </c>
      <c r="P177" s="63">
        <v>9000</v>
      </c>
      <c r="Q177" s="63">
        <v>9000</v>
      </c>
      <c r="R177" s="63">
        <v>9000</v>
      </c>
      <c r="S177" s="63">
        <v>9000</v>
      </c>
      <c r="T177" s="63">
        <v>9000</v>
      </c>
      <c r="U177" s="63">
        <v>9000</v>
      </c>
      <c r="V177" s="63">
        <f>U177*1.1</f>
        <v>9900</v>
      </c>
      <c r="W177" s="63">
        <f t="shared" ref="W177:AG177" si="414">V177</f>
        <v>9900</v>
      </c>
      <c r="X177" s="63">
        <f t="shared" si="414"/>
        <v>9900</v>
      </c>
      <c r="Y177" s="63">
        <f t="shared" si="414"/>
        <v>9900</v>
      </c>
      <c r="Z177" s="63">
        <f t="shared" si="414"/>
        <v>9900</v>
      </c>
      <c r="AA177" s="63">
        <f t="shared" si="414"/>
        <v>9900</v>
      </c>
      <c r="AB177" s="63">
        <f t="shared" si="414"/>
        <v>9900</v>
      </c>
      <c r="AC177" s="63">
        <f t="shared" si="414"/>
        <v>9900</v>
      </c>
      <c r="AD177" s="63">
        <f t="shared" si="414"/>
        <v>9900</v>
      </c>
      <c r="AE177" s="63">
        <f t="shared" si="414"/>
        <v>9900</v>
      </c>
      <c r="AF177" s="63">
        <f t="shared" si="414"/>
        <v>9900</v>
      </c>
      <c r="AG177" s="63">
        <f t="shared" si="414"/>
        <v>9900</v>
      </c>
      <c r="AH177" s="63">
        <f>AG177*1.1</f>
        <v>10890</v>
      </c>
      <c r="AI177" s="63">
        <f t="shared" si="362"/>
        <v>10890</v>
      </c>
      <c r="AJ177" s="63">
        <f t="shared" ref="AJ177:AS177" si="415">AI177</f>
        <v>10890</v>
      </c>
      <c r="AK177" s="63">
        <f t="shared" si="415"/>
        <v>10890</v>
      </c>
      <c r="AL177" s="63">
        <f t="shared" si="415"/>
        <v>10890</v>
      </c>
      <c r="AM177" s="63">
        <f t="shared" si="415"/>
        <v>10890</v>
      </c>
      <c r="AN177" s="63">
        <f t="shared" si="415"/>
        <v>10890</v>
      </c>
      <c r="AO177" s="63">
        <f t="shared" si="415"/>
        <v>10890</v>
      </c>
      <c r="AP177" s="63">
        <f t="shared" si="415"/>
        <v>10890</v>
      </c>
      <c r="AQ177" s="63">
        <f t="shared" si="415"/>
        <v>10890</v>
      </c>
      <c r="AR177" s="63">
        <f t="shared" si="415"/>
        <v>10890</v>
      </c>
      <c r="AS177" s="63">
        <f t="shared" si="415"/>
        <v>10890</v>
      </c>
      <c r="AT177" s="57"/>
      <c r="AU177" s="57"/>
      <c r="AV177" s="57"/>
      <c r="AW177" s="57"/>
      <c r="AX177" s="57"/>
      <c r="AY177" s="57"/>
      <c r="AZ177" s="57"/>
      <c r="BA177" s="57"/>
      <c r="BB177" s="57"/>
      <c r="BC177" s="57"/>
      <c r="BD177" s="57"/>
      <c r="BE177" s="57"/>
      <c r="BF177" s="57"/>
      <c r="BG177" s="57"/>
      <c r="BH177" s="57"/>
      <c r="BI177" s="57"/>
      <c r="BJ177" s="57"/>
      <c r="BK177" s="57"/>
      <c r="BL177" s="57"/>
      <c r="BM177" s="57"/>
      <c r="BN177" s="57"/>
      <c r="BO177" s="57"/>
      <c r="BP177" s="57"/>
      <c r="BQ177" s="57"/>
      <c r="BR177" s="57"/>
      <c r="BS177" s="57"/>
      <c r="BT177" s="57"/>
      <c r="BU177" s="57"/>
      <c r="BV177" s="57"/>
      <c r="BW177" s="57"/>
      <c r="BX177" s="57"/>
      <c r="BY177" s="57"/>
      <c r="BZ177" s="57"/>
      <c r="CA177" s="57"/>
      <c r="CB177" s="57"/>
    </row>
    <row r="178" spans="2:80" ht="15.75" hidden="1" customHeight="1" outlineLevel="1" x14ac:dyDescent="0.25">
      <c r="B178" s="8" t="s">
        <v>61</v>
      </c>
      <c r="J178" s="63">
        <f t="shared" ref="J178:AS178" si="416">5857*J121</f>
        <v>292850</v>
      </c>
      <c r="K178" s="63">
        <f t="shared" si="416"/>
        <v>351420</v>
      </c>
      <c r="L178" s="63">
        <f t="shared" si="416"/>
        <v>421703.99999999994</v>
      </c>
      <c r="M178" s="63">
        <f t="shared" si="416"/>
        <v>506044.79999999993</v>
      </c>
      <c r="N178" s="63">
        <f t="shared" si="416"/>
        <v>607253.75999999989</v>
      </c>
      <c r="O178" s="63">
        <f t="shared" si="416"/>
        <v>728704.51199999987</v>
      </c>
      <c r="P178" s="63">
        <f t="shared" si="416"/>
        <v>874445.41439999989</v>
      </c>
      <c r="Q178" s="63">
        <f t="shared" si="416"/>
        <v>1049334.4972799998</v>
      </c>
      <c r="R178" s="63">
        <f t="shared" si="416"/>
        <v>1259201.3967359997</v>
      </c>
      <c r="S178" s="63">
        <f t="shared" si="416"/>
        <v>1511041.6760831997</v>
      </c>
      <c r="T178" s="63">
        <f t="shared" si="416"/>
        <v>1813250.0112998392</v>
      </c>
      <c r="U178" s="63">
        <f t="shared" si="416"/>
        <v>2175900.0135598076</v>
      </c>
      <c r="V178" s="63">
        <f t="shared" si="416"/>
        <v>2393490.0149157881</v>
      </c>
      <c r="W178" s="63">
        <f t="shared" si="416"/>
        <v>2632839.0164073673</v>
      </c>
      <c r="X178" s="63">
        <f t="shared" si="416"/>
        <v>2896122.9180481043</v>
      </c>
      <c r="Y178" s="63">
        <f t="shared" si="416"/>
        <v>3185735.2098529148</v>
      </c>
      <c r="Z178" s="63">
        <f t="shared" si="416"/>
        <v>3504308.7308382066</v>
      </c>
      <c r="AA178" s="63">
        <f t="shared" si="416"/>
        <v>3854739.6039220276</v>
      </c>
      <c r="AB178" s="63">
        <f t="shared" si="416"/>
        <v>4240213.5643142313</v>
      </c>
      <c r="AC178" s="63">
        <f t="shared" si="416"/>
        <v>4664234.920745654</v>
      </c>
      <c r="AD178" s="63">
        <f t="shared" si="416"/>
        <v>5130658.41282022</v>
      </c>
      <c r="AE178" s="63">
        <f t="shared" si="416"/>
        <v>5643724.2541022422</v>
      </c>
      <c r="AF178" s="63">
        <f t="shared" si="416"/>
        <v>6208096.6795124672</v>
      </c>
      <c r="AG178" s="63">
        <f t="shared" si="416"/>
        <v>6828906.347463714</v>
      </c>
      <c r="AH178" s="63">
        <f t="shared" si="416"/>
        <v>7511796.9822100857</v>
      </c>
      <c r="AI178" s="63">
        <f t="shared" si="416"/>
        <v>8262976.680431095</v>
      </c>
      <c r="AJ178" s="63">
        <f t="shared" si="416"/>
        <v>9089274.3484742045</v>
      </c>
      <c r="AK178" s="63">
        <f t="shared" si="416"/>
        <v>9998201.7833216265</v>
      </c>
      <c r="AL178" s="63">
        <f t="shared" si="416"/>
        <v>10998021.96165379</v>
      </c>
      <c r="AM178" s="63">
        <f t="shared" si="416"/>
        <v>12097824.157819167</v>
      </c>
      <c r="AN178" s="63">
        <f t="shared" si="416"/>
        <v>13307606.573601088</v>
      </c>
      <c r="AO178" s="63">
        <f t="shared" si="416"/>
        <v>14638367.230961198</v>
      </c>
      <c r="AP178" s="63">
        <f t="shared" si="416"/>
        <v>16102203.954057319</v>
      </c>
      <c r="AQ178" s="63">
        <f t="shared" si="416"/>
        <v>17712424.349463053</v>
      </c>
      <c r="AR178" s="63">
        <f t="shared" si="416"/>
        <v>19483666.784409359</v>
      </c>
      <c r="AS178" s="63">
        <f t="shared" si="416"/>
        <v>21432033.462850299</v>
      </c>
      <c r="AT178" s="57"/>
      <c r="AU178" s="57"/>
      <c r="AV178" s="57"/>
      <c r="AW178" s="57"/>
      <c r="AX178" s="57"/>
      <c r="AY178" s="57"/>
      <c r="AZ178" s="57"/>
      <c r="BA178" s="57"/>
      <c r="BB178" s="57"/>
      <c r="BC178" s="57"/>
      <c r="BD178" s="57"/>
      <c r="BE178" s="57"/>
      <c r="BF178" s="57"/>
      <c r="BG178" s="57"/>
      <c r="BH178" s="57"/>
      <c r="BI178" s="57"/>
      <c r="BJ178" s="57"/>
      <c r="BK178" s="57"/>
      <c r="BL178" s="57"/>
      <c r="BM178" s="57"/>
      <c r="BN178" s="57"/>
      <c r="BO178" s="57"/>
      <c r="BP178" s="57"/>
      <c r="BQ178" s="57"/>
      <c r="BR178" s="57"/>
      <c r="BS178" s="57"/>
      <c r="BT178" s="57"/>
      <c r="BU178" s="57"/>
      <c r="BV178" s="57"/>
      <c r="BW178" s="57"/>
      <c r="BX178" s="57"/>
      <c r="BY178" s="57"/>
      <c r="BZ178" s="57"/>
      <c r="CA178" s="57"/>
      <c r="CB178" s="57"/>
    </row>
    <row r="179" spans="2:80" ht="15.75" customHeight="1" x14ac:dyDescent="0.25">
      <c r="J179" s="63"/>
      <c r="K179" s="63"/>
      <c r="L179" s="63"/>
      <c r="M179" s="63"/>
      <c r="N179" s="63"/>
      <c r="O179" s="63"/>
      <c r="P179" s="63"/>
      <c r="Q179" s="63"/>
      <c r="R179" s="63"/>
      <c r="S179" s="63"/>
      <c r="T179" s="63"/>
      <c r="U179" s="63"/>
      <c r="V179" s="63"/>
      <c r="W179" s="63"/>
      <c r="X179" s="63"/>
      <c r="Y179" s="63"/>
      <c r="Z179" s="63"/>
      <c r="AA179" s="63"/>
      <c r="AH179" s="57"/>
      <c r="AI179" s="57"/>
      <c r="AJ179" s="57"/>
      <c r="AK179" s="57"/>
      <c r="AL179" s="57"/>
      <c r="AM179" s="57"/>
      <c r="AN179" s="57"/>
      <c r="AO179" s="57"/>
      <c r="AP179" s="57"/>
      <c r="AQ179" s="57"/>
      <c r="AR179" s="57"/>
      <c r="AS179" s="57"/>
      <c r="AT179" s="57"/>
      <c r="AU179" s="57"/>
      <c r="AV179" s="57"/>
      <c r="AW179" s="57"/>
      <c r="AX179" s="57"/>
      <c r="AY179" s="57"/>
      <c r="AZ179" s="57"/>
      <c r="BA179" s="57"/>
      <c r="BB179" s="57"/>
      <c r="BC179" s="57"/>
      <c r="BD179" s="57"/>
      <c r="BE179" s="57"/>
      <c r="BF179" s="57"/>
      <c r="BG179" s="57"/>
      <c r="BH179" s="57"/>
      <c r="BI179" s="57"/>
      <c r="BJ179" s="57"/>
      <c r="BK179" s="57"/>
      <c r="BL179" s="57"/>
      <c r="BM179" s="57"/>
      <c r="BN179" s="57"/>
      <c r="BO179" s="57"/>
      <c r="BP179" s="57"/>
      <c r="BQ179" s="57"/>
      <c r="BR179" s="57"/>
      <c r="BS179" s="57"/>
      <c r="BT179" s="57"/>
      <c r="BU179" s="57"/>
      <c r="BV179" s="57"/>
      <c r="BW179" s="57"/>
      <c r="BX179" s="57"/>
      <c r="BY179" s="57"/>
      <c r="BZ179" s="57"/>
      <c r="CA179" s="57"/>
      <c r="CB179" s="57"/>
    </row>
    <row r="180" spans="2:80" ht="15.75" customHeight="1" x14ac:dyDescent="0.25">
      <c r="B180" s="59" t="s">
        <v>62</v>
      </c>
      <c r="J180" s="62">
        <f t="shared" ref="J180:O180" si="417">J123*0.03</f>
        <v>10724.4</v>
      </c>
      <c r="K180" s="62">
        <f t="shared" si="417"/>
        <v>12869.279999999999</v>
      </c>
      <c r="L180" s="62">
        <f t="shared" si="417"/>
        <v>15443.135999999999</v>
      </c>
      <c r="M180" s="62">
        <f t="shared" si="417"/>
        <v>23067.763199999998</v>
      </c>
      <c r="N180" s="62">
        <f t="shared" si="417"/>
        <v>27681.315839999992</v>
      </c>
      <c r="O180" s="62">
        <f t="shared" si="417"/>
        <v>33217.579007999993</v>
      </c>
      <c r="P180" s="62">
        <f t="shared" ref="P180:U180" si="418">P123*0.015</f>
        <v>23144.627404799998</v>
      </c>
      <c r="Q180" s="62">
        <f t="shared" si="418"/>
        <v>27773.552885759993</v>
      </c>
      <c r="R180" s="62">
        <f t="shared" si="418"/>
        <v>33328.263462911993</v>
      </c>
      <c r="S180" s="62">
        <f t="shared" si="418"/>
        <v>41445.43615549439</v>
      </c>
      <c r="T180" s="62">
        <f t="shared" si="418"/>
        <v>49734.523386593261</v>
      </c>
      <c r="U180" s="62">
        <f t="shared" si="418"/>
        <v>59681.428063911917</v>
      </c>
      <c r="V180" s="62">
        <f t="shared" ref="V180:AS180" si="419">V123*0.012</f>
        <v>62072.202888424181</v>
      </c>
      <c r="W180" s="62">
        <f t="shared" si="419"/>
        <v>63821.430925494096</v>
      </c>
      <c r="X180" s="62">
        <f t="shared" si="419"/>
        <v>80513.639481251797</v>
      </c>
      <c r="Y180" s="62">
        <f t="shared" si="419"/>
        <v>91284.371293002303</v>
      </c>
      <c r="Z180" s="62">
        <f t="shared" si="419"/>
        <v>102776.80418825294</v>
      </c>
      <c r="AA180" s="62">
        <f t="shared" si="419"/>
        <v>115891.27952621866</v>
      </c>
      <c r="AB180" s="62">
        <f t="shared" si="419"/>
        <v>130225.34026623552</v>
      </c>
      <c r="AC180" s="62">
        <f t="shared" si="419"/>
        <v>144955.26734781306</v>
      </c>
      <c r="AD180" s="62">
        <f t="shared" si="419"/>
        <v>161499.66574853912</v>
      </c>
      <c r="AE180" s="62">
        <f t="shared" si="419"/>
        <v>179682.40327449224</v>
      </c>
      <c r="AF180" s="62">
        <f t="shared" si="419"/>
        <v>199514.4515142045</v>
      </c>
      <c r="AG180" s="62">
        <f t="shared" si="419"/>
        <v>221702.46616034058</v>
      </c>
      <c r="AH180" s="62">
        <f t="shared" si="419"/>
        <v>270760.15256137366</v>
      </c>
      <c r="AI180" s="62">
        <f t="shared" si="419"/>
        <v>299036.92805440753</v>
      </c>
      <c r="AJ180" s="62">
        <f t="shared" si="419"/>
        <v>330381.53314412403</v>
      </c>
      <c r="AK180" s="62">
        <f t="shared" si="419"/>
        <v>364848.96516585117</v>
      </c>
      <c r="AL180" s="62">
        <f t="shared" si="419"/>
        <v>402643.83200195851</v>
      </c>
      <c r="AM180" s="62">
        <f t="shared" si="419"/>
        <v>444480.17958558101</v>
      </c>
      <c r="AN180" s="62">
        <f t="shared" si="419"/>
        <v>490485.38035410468</v>
      </c>
      <c r="AO180" s="62">
        <f t="shared" si="419"/>
        <v>540467.94711153489</v>
      </c>
      <c r="AP180" s="62">
        <f t="shared" si="419"/>
        <v>595635.57628911221</v>
      </c>
      <c r="AQ180" s="62">
        <f t="shared" si="419"/>
        <v>656352.25301608967</v>
      </c>
      <c r="AR180" s="62">
        <f t="shared" si="419"/>
        <v>723111.91619265452</v>
      </c>
      <c r="AS180" s="62">
        <f t="shared" si="419"/>
        <v>796772.43326186703</v>
      </c>
      <c r="AT180" s="57"/>
      <c r="AU180" s="57"/>
      <c r="AV180" s="57"/>
      <c r="AW180" s="57"/>
      <c r="AX180" s="57"/>
      <c r="AY180" s="57"/>
      <c r="AZ180" s="57"/>
      <c r="BA180" s="57"/>
      <c r="BB180" s="57"/>
      <c r="BC180" s="57"/>
      <c r="BD180" s="57"/>
      <c r="BE180" s="57"/>
      <c r="BF180" s="57"/>
      <c r="BG180" s="57"/>
      <c r="BH180" s="57"/>
      <c r="BI180" s="57"/>
      <c r="BJ180" s="57"/>
      <c r="BK180" s="57"/>
      <c r="BL180" s="57"/>
      <c r="BM180" s="57"/>
      <c r="BN180" s="57"/>
      <c r="BO180" s="57"/>
      <c r="BP180" s="57"/>
      <c r="BQ180" s="57"/>
      <c r="BR180" s="57"/>
      <c r="BS180" s="57"/>
      <c r="BT180" s="57"/>
      <c r="BU180" s="57"/>
      <c r="BV180" s="57"/>
      <c r="BW180" s="57"/>
      <c r="BX180" s="57"/>
      <c r="BY180" s="57"/>
      <c r="BZ180" s="57"/>
      <c r="CA180" s="57"/>
      <c r="CB180" s="57"/>
    </row>
    <row r="181" spans="2:80" ht="15.75" customHeight="1" x14ac:dyDescent="0.25">
      <c r="B181" s="59"/>
      <c r="J181" s="63"/>
      <c r="K181" s="63"/>
      <c r="L181" s="63"/>
      <c r="M181" s="63"/>
      <c r="N181" s="62"/>
      <c r="O181" s="62"/>
      <c r="P181" s="62"/>
      <c r="Q181" s="62"/>
      <c r="R181" s="62"/>
      <c r="S181" s="62"/>
      <c r="T181" s="62"/>
      <c r="U181" s="62"/>
      <c r="V181" s="62"/>
      <c r="W181" s="62"/>
      <c r="X181" s="62"/>
      <c r="Y181" s="62"/>
      <c r="Z181" s="62"/>
      <c r="AA181" s="62"/>
      <c r="AB181" s="62"/>
      <c r="AC181" s="62"/>
      <c r="AD181" s="62"/>
      <c r="AE181" s="62"/>
      <c r="AF181" s="62"/>
      <c r="AG181" s="62"/>
      <c r="AH181" s="62"/>
      <c r="AI181" s="62"/>
      <c r="AJ181" s="62"/>
      <c r="AK181" s="62"/>
      <c r="AL181" s="62"/>
      <c r="AM181" s="62"/>
      <c r="AN181" s="62"/>
      <c r="AO181" s="62"/>
      <c r="AP181" s="62"/>
      <c r="AQ181" s="62"/>
      <c r="AR181" s="62"/>
      <c r="AS181" s="62"/>
      <c r="AT181" s="57"/>
      <c r="AU181" s="57"/>
      <c r="AV181" s="57"/>
      <c r="AW181" s="57"/>
      <c r="AX181" s="57"/>
      <c r="AY181" s="57"/>
      <c r="AZ181" s="57"/>
      <c r="BA181" s="57"/>
      <c r="BB181" s="57"/>
      <c r="BC181" s="57"/>
      <c r="BD181" s="57"/>
      <c r="BE181" s="57"/>
      <c r="BF181" s="57"/>
      <c r="BG181" s="57"/>
      <c r="BH181" s="57"/>
      <c r="BI181" s="57"/>
      <c r="BJ181" s="57"/>
      <c r="BK181" s="57"/>
      <c r="BL181" s="57"/>
      <c r="BM181" s="57"/>
      <c r="BN181" s="57"/>
      <c r="BO181" s="57"/>
      <c r="BP181" s="57"/>
      <c r="BQ181" s="57"/>
      <c r="BR181" s="57"/>
      <c r="BS181" s="57"/>
      <c r="BT181" s="57"/>
      <c r="BU181" s="57"/>
      <c r="BV181" s="57"/>
      <c r="BW181" s="57"/>
      <c r="BX181" s="57"/>
      <c r="BY181" s="57"/>
      <c r="BZ181" s="57"/>
      <c r="CA181" s="57"/>
      <c r="CB181" s="57"/>
    </row>
    <row r="182" spans="2:80" ht="15.75" customHeight="1" x14ac:dyDescent="0.25">
      <c r="B182" s="59" t="s">
        <v>63</v>
      </c>
      <c r="J182" s="63"/>
      <c r="K182" s="63"/>
      <c r="L182" s="63"/>
      <c r="M182" s="63"/>
      <c r="N182" s="62"/>
      <c r="O182" s="62"/>
      <c r="P182" s="62"/>
      <c r="Q182" s="62"/>
      <c r="R182" s="62"/>
      <c r="S182" s="62">
        <f t="shared" ref="S182:AF182" si="420">S123/105*5</f>
        <v>131572.81319204569</v>
      </c>
      <c r="T182" s="62">
        <f t="shared" si="420"/>
        <v>157887.37583045481</v>
      </c>
      <c r="U182" s="62">
        <f t="shared" si="420"/>
        <v>189464.85099654581</v>
      </c>
      <c r="V182" s="62">
        <f t="shared" si="420"/>
        <v>246318.26543025469</v>
      </c>
      <c r="W182" s="62">
        <f t="shared" si="420"/>
        <v>253259.6465297385</v>
      </c>
      <c r="X182" s="62">
        <f t="shared" si="420"/>
        <v>319498.56937004684</v>
      </c>
      <c r="Y182" s="62">
        <f t="shared" si="420"/>
        <v>362239.56862302503</v>
      </c>
      <c r="Z182" s="62">
        <f t="shared" si="420"/>
        <v>407844.46106449579</v>
      </c>
      <c r="AA182" s="62">
        <f t="shared" si="420"/>
        <v>459886.02986594709</v>
      </c>
      <c r="AB182" s="62">
        <f t="shared" si="420"/>
        <v>516767.22327871242</v>
      </c>
      <c r="AC182" s="62">
        <f t="shared" si="420"/>
        <v>575219.31487227418</v>
      </c>
      <c r="AD182" s="62">
        <f t="shared" si="420"/>
        <v>640871.68947832985</v>
      </c>
      <c r="AE182" s="62">
        <f t="shared" si="420"/>
        <v>713025.40981941367</v>
      </c>
      <c r="AF182" s="62">
        <f t="shared" si="420"/>
        <v>791724.01394525589</v>
      </c>
      <c r="AG182" s="62">
        <f t="shared" ref="AG182:AM182" si="421">AG123/107*7</f>
        <v>1208658.3046124487</v>
      </c>
      <c r="AH182" s="62">
        <f t="shared" si="421"/>
        <v>1476106.7507239997</v>
      </c>
      <c r="AI182" s="62">
        <f t="shared" si="421"/>
        <v>1630263.6264648386</v>
      </c>
      <c r="AJ182" s="62">
        <f t="shared" si="421"/>
        <v>1801145.4299134489</v>
      </c>
      <c r="AK182" s="62">
        <f t="shared" si="421"/>
        <v>1989051.9907795626</v>
      </c>
      <c r="AL182" s="62">
        <f t="shared" si="421"/>
        <v>2195098.7725963471</v>
      </c>
      <c r="AM182" s="62">
        <f t="shared" si="421"/>
        <v>2423178.5491425758</v>
      </c>
      <c r="AN182" s="62">
        <f t="shared" ref="AN182:AS182" si="422">AN123/122*22</f>
        <v>7370681.9452119563</v>
      </c>
      <c r="AO182" s="62">
        <f t="shared" si="422"/>
        <v>8121786.0904738838</v>
      </c>
      <c r="AP182" s="62">
        <f t="shared" si="422"/>
        <v>8950807.8404101562</v>
      </c>
      <c r="AQ182" s="62">
        <f t="shared" si="422"/>
        <v>9863216.9169084504</v>
      </c>
      <c r="AR182" s="62">
        <f t="shared" si="422"/>
        <v>10866435.899069944</v>
      </c>
      <c r="AS182" s="62">
        <f t="shared" si="422"/>
        <v>11973356.237541718</v>
      </c>
      <c r="AT182" s="57"/>
      <c r="AU182" s="57"/>
      <c r="AV182" s="57"/>
      <c r="AW182" s="57"/>
      <c r="AX182" s="57"/>
      <c r="AY182" s="57"/>
      <c r="AZ182" s="57"/>
      <c r="BA182" s="57"/>
      <c r="BB182" s="57"/>
      <c r="BC182" s="57"/>
      <c r="BD182" s="57"/>
      <c r="BE182" s="57"/>
      <c r="BF182" s="57"/>
      <c r="BG182" s="57"/>
      <c r="BH182" s="57"/>
      <c r="BI182" s="57"/>
      <c r="BJ182" s="57"/>
      <c r="BK182" s="57"/>
      <c r="BL182" s="57"/>
      <c r="BM182" s="57"/>
      <c r="BN182" s="57"/>
      <c r="BO182" s="57"/>
      <c r="BP182" s="57"/>
      <c r="BQ182" s="57"/>
      <c r="BR182" s="57"/>
      <c r="BS182" s="57"/>
      <c r="BT182" s="57"/>
      <c r="BU182" s="57"/>
      <c r="BV182" s="57"/>
      <c r="BW182" s="57"/>
      <c r="BX182" s="57"/>
      <c r="BY182" s="57"/>
      <c r="BZ182" s="57"/>
      <c r="CA182" s="57"/>
      <c r="CB182" s="57"/>
    </row>
    <row r="183" spans="2:80" ht="15.75" customHeight="1" x14ac:dyDescent="0.25">
      <c r="B183" s="59"/>
      <c r="AH183" s="57"/>
      <c r="AI183" s="57"/>
      <c r="AJ183" s="57"/>
      <c r="AK183" s="57"/>
      <c r="AL183" s="57"/>
      <c r="AM183" s="57"/>
      <c r="AN183" s="57"/>
      <c r="AO183" s="57"/>
      <c r="AP183" s="57"/>
      <c r="AQ183" s="57"/>
      <c r="AR183" s="57"/>
      <c r="AS183" s="57"/>
      <c r="AT183" s="57"/>
      <c r="AU183" s="57"/>
      <c r="AV183" s="57"/>
      <c r="AW183" s="57"/>
      <c r="AX183" s="57"/>
      <c r="AY183" s="57"/>
      <c r="AZ183" s="57"/>
      <c r="BA183" s="57"/>
      <c r="BB183" s="57"/>
      <c r="BC183" s="57"/>
      <c r="BD183" s="57"/>
      <c r="BE183" s="57"/>
      <c r="BF183" s="57"/>
      <c r="BG183" s="57"/>
      <c r="BH183" s="57"/>
      <c r="BI183" s="57"/>
      <c r="BJ183" s="57"/>
      <c r="BK183" s="57"/>
      <c r="BL183" s="57"/>
      <c r="BM183" s="57"/>
      <c r="BN183" s="57"/>
      <c r="BO183" s="57"/>
      <c r="BP183" s="57"/>
      <c r="BQ183" s="57"/>
      <c r="BR183" s="57"/>
      <c r="BS183" s="57"/>
      <c r="BT183" s="57"/>
      <c r="BU183" s="57"/>
      <c r="BV183" s="57"/>
      <c r="BW183" s="57"/>
      <c r="BX183" s="57"/>
      <c r="BY183" s="57"/>
      <c r="BZ183" s="57"/>
      <c r="CA183" s="57"/>
      <c r="CB183" s="57"/>
    </row>
    <row r="184" spans="2:80" ht="15.75" customHeight="1" x14ac:dyDescent="0.25">
      <c r="B184" s="59" t="s">
        <v>64</v>
      </c>
      <c r="J184" s="62">
        <f t="shared" ref="J184:M184" si="423">J123*0.06</f>
        <v>21448.799999999999</v>
      </c>
      <c r="K184" s="62">
        <f t="shared" si="423"/>
        <v>25738.559999999998</v>
      </c>
      <c r="L184" s="62">
        <f t="shared" si="423"/>
        <v>30886.271999999997</v>
      </c>
      <c r="M184" s="62">
        <f t="shared" si="423"/>
        <v>46135.526399999995</v>
      </c>
      <c r="N184" s="62">
        <f t="shared" ref="N184:AS184" si="424">(N123-N182)*0.06</f>
        <v>55362.631679999984</v>
      </c>
      <c r="O184" s="62">
        <f t="shared" si="424"/>
        <v>66435.158015999987</v>
      </c>
      <c r="P184" s="62">
        <f t="shared" si="424"/>
        <v>92578.509619199991</v>
      </c>
      <c r="Q184" s="62">
        <f t="shared" si="424"/>
        <v>111094.21154303997</v>
      </c>
      <c r="R184" s="62">
        <f t="shared" si="424"/>
        <v>133313.05385164797</v>
      </c>
      <c r="S184" s="62">
        <f t="shared" si="424"/>
        <v>157887.37583045481</v>
      </c>
      <c r="T184" s="62">
        <f t="shared" si="424"/>
        <v>189464.85099654575</v>
      </c>
      <c r="U184" s="62">
        <f t="shared" si="424"/>
        <v>227357.82119585492</v>
      </c>
      <c r="V184" s="62">
        <f t="shared" si="424"/>
        <v>295581.91851630562</v>
      </c>
      <c r="W184" s="62">
        <f t="shared" si="424"/>
        <v>303911.57583568612</v>
      </c>
      <c r="X184" s="62">
        <f t="shared" si="424"/>
        <v>383398.28324405616</v>
      </c>
      <c r="Y184" s="62">
        <f t="shared" si="424"/>
        <v>434687.48234763002</v>
      </c>
      <c r="Z184" s="62">
        <f t="shared" si="424"/>
        <v>489413.3532773949</v>
      </c>
      <c r="AA184" s="62">
        <f t="shared" si="424"/>
        <v>551863.23583913653</v>
      </c>
      <c r="AB184" s="62">
        <f t="shared" si="424"/>
        <v>620120.66793445486</v>
      </c>
      <c r="AC184" s="62">
        <f t="shared" si="424"/>
        <v>690263.17784672882</v>
      </c>
      <c r="AD184" s="62">
        <f t="shared" si="424"/>
        <v>769046.02737399575</v>
      </c>
      <c r="AE184" s="62">
        <f t="shared" si="424"/>
        <v>855630.49178329634</v>
      </c>
      <c r="AF184" s="62">
        <f t="shared" si="424"/>
        <v>950068.81673430698</v>
      </c>
      <c r="AG184" s="62">
        <f t="shared" si="424"/>
        <v>1035992.8325249559</v>
      </c>
      <c r="AH184" s="62">
        <f t="shared" si="424"/>
        <v>1265234.3577634282</v>
      </c>
      <c r="AI184" s="62">
        <f t="shared" si="424"/>
        <v>1397368.8226841472</v>
      </c>
      <c r="AJ184" s="62">
        <f t="shared" si="424"/>
        <v>1543838.9399258131</v>
      </c>
      <c r="AK184" s="62">
        <f t="shared" si="424"/>
        <v>1704901.7063824821</v>
      </c>
      <c r="AL184" s="62">
        <f t="shared" si="424"/>
        <v>1881513.2336540117</v>
      </c>
      <c r="AM184" s="62">
        <f t="shared" si="424"/>
        <v>2077010.1849793503</v>
      </c>
      <c r="AN184" s="62">
        <f t="shared" si="424"/>
        <v>2010185.9850578059</v>
      </c>
      <c r="AO184" s="62">
        <f t="shared" si="424"/>
        <v>2215032.5701292413</v>
      </c>
      <c r="AP184" s="62">
        <f t="shared" si="424"/>
        <v>2441129.4110209513</v>
      </c>
      <c r="AQ184" s="62">
        <f t="shared" si="424"/>
        <v>2689968.2500659409</v>
      </c>
      <c r="AR184" s="62">
        <f t="shared" si="424"/>
        <v>2963573.427019076</v>
      </c>
      <c r="AS184" s="62">
        <f t="shared" si="424"/>
        <v>3265460.7920568315</v>
      </c>
      <c r="AT184" s="57"/>
      <c r="AU184" s="57"/>
      <c r="AV184" s="57"/>
      <c r="AW184" s="57"/>
      <c r="AX184" s="57"/>
      <c r="AY184" s="57"/>
      <c r="AZ184" s="57"/>
      <c r="BA184" s="57"/>
      <c r="BB184" s="57"/>
      <c r="BC184" s="57"/>
      <c r="BD184" s="57"/>
      <c r="BE184" s="57"/>
      <c r="BF184" s="57"/>
      <c r="BG184" s="57"/>
      <c r="BH184" s="57"/>
      <c r="BI184" s="57"/>
      <c r="BJ184" s="57"/>
      <c r="BK184" s="57"/>
      <c r="BL184" s="57"/>
      <c r="BM184" s="57"/>
      <c r="BN184" s="57"/>
      <c r="BO184" s="57"/>
      <c r="BP184" s="57"/>
      <c r="BQ184" s="57"/>
      <c r="BR184" s="57"/>
      <c r="BS184" s="57"/>
      <c r="BT184" s="57"/>
      <c r="BU184" s="57"/>
      <c r="BV184" s="57"/>
      <c r="BW184" s="57"/>
      <c r="BX184" s="57"/>
      <c r="BY184" s="57"/>
      <c r="BZ184" s="57"/>
      <c r="CA184" s="57"/>
      <c r="CB184" s="57"/>
    </row>
    <row r="185" spans="2:80" ht="15.75" customHeight="1" x14ac:dyDescent="0.25">
      <c r="B185" s="8"/>
    </row>
    <row r="186" spans="2:80" ht="15.75" customHeight="1" x14ac:dyDescent="0.25">
      <c r="B186" s="59" t="s">
        <v>70</v>
      </c>
      <c r="J186" s="67">
        <f t="shared" ref="J186:W186" si="425">J123-J128-J166-J180-J182-J184</f>
        <v>-1588940.2</v>
      </c>
      <c r="K186" s="67">
        <f t="shared" si="425"/>
        <v>-1865458.54</v>
      </c>
      <c r="L186" s="67">
        <f t="shared" si="425"/>
        <v>-2283868.9079999998</v>
      </c>
      <c r="M186" s="67">
        <f t="shared" si="425"/>
        <v>-2980926.6495999997</v>
      </c>
      <c r="N186" s="67">
        <f t="shared" si="425"/>
        <v>-4500499.1928533334</v>
      </c>
      <c r="O186" s="67">
        <f t="shared" si="425"/>
        <v>-4484776.5647573331</v>
      </c>
      <c r="P186" s="67">
        <f t="shared" si="425"/>
        <v>-4240650.4849706665</v>
      </c>
      <c r="Q186" s="67">
        <f t="shared" si="425"/>
        <v>-4768413.4486314664</v>
      </c>
      <c r="R186" s="67">
        <f t="shared" si="425"/>
        <v>-4960229.9202244272</v>
      </c>
      <c r="S186" s="67">
        <f t="shared" si="425"/>
        <v>-5165452.6020031683</v>
      </c>
      <c r="T186" s="67">
        <f t="shared" si="425"/>
        <v>-5063099.0050747348</v>
      </c>
      <c r="U186" s="67">
        <f t="shared" si="425"/>
        <v>-5008117.0594230164</v>
      </c>
      <c r="V186" s="67">
        <f t="shared" si="425"/>
        <v>-6481221.6392555581</v>
      </c>
      <c r="W186" s="67">
        <f t="shared" si="425"/>
        <v>-6662914.9793990813</v>
      </c>
      <c r="X186" s="68">
        <f t="shared" ref="X186:AS186" si="426">(X123-X128-X166-X180-X182-X184)*0.75</f>
        <v>-4344385.1913060062</v>
      </c>
      <c r="Y186" s="68">
        <f t="shared" si="426"/>
        <v>-4037969.2587986221</v>
      </c>
      <c r="Z186" s="68">
        <f t="shared" si="426"/>
        <v>-3719822.4890479501</v>
      </c>
      <c r="AA186" s="68">
        <f t="shared" si="426"/>
        <v>-3343717.1482818797</v>
      </c>
      <c r="AB186" s="68">
        <f t="shared" si="426"/>
        <v>-3023769.7299410305</v>
      </c>
      <c r="AC186" s="68">
        <f t="shared" si="426"/>
        <v>-2630279.8539059712</v>
      </c>
      <c r="AD186" s="68">
        <f t="shared" si="426"/>
        <v>-2178866.898150553</v>
      </c>
      <c r="AE186" s="68">
        <f t="shared" si="426"/>
        <v>-1683289.7490941137</v>
      </c>
      <c r="AF186" s="68">
        <f t="shared" si="426"/>
        <v>-1147645.1669085985</v>
      </c>
      <c r="AG186" s="68">
        <f t="shared" si="426"/>
        <v>-770441.16831972497</v>
      </c>
      <c r="AH186" s="68">
        <f t="shared" si="426"/>
        <v>-346033.66419774079</v>
      </c>
      <c r="AI186" s="68">
        <f t="shared" si="426"/>
        <v>1185338.7170009334</v>
      </c>
      <c r="AJ186" s="68">
        <f t="shared" si="426"/>
        <v>1410995.1960751796</v>
      </c>
      <c r="AK186" s="68">
        <f t="shared" si="426"/>
        <v>2368074.0911446069</v>
      </c>
      <c r="AL186" s="68">
        <f t="shared" si="426"/>
        <v>3413738.4170945836</v>
      </c>
      <c r="AM186" s="68">
        <f t="shared" si="426"/>
        <v>4578650.7538782638</v>
      </c>
      <c r="AN186" s="68">
        <f t="shared" si="426"/>
        <v>2657005.9785991404</v>
      </c>
      <c r="AO186" s="68">
        <f t="shared" si="426"/>
        <v>3695229.6008351119</v>
      </c>
      <c r="AP186" s="68">
        <f t="shared" si="426"/>
        <v>4845932.6977212103</v>
      </c>
      <c r="AQ186" s="68">
        <f t="shared" si="426"/>
        <v>5948311.6421001786</v>
      </c>
      <c r="AR186" s="68">
        <f t="shared" si="426"/>
        <v>7450419.4843680058</v>
      </c>
      <c r="AS186" s="68">
        <f t="shared" si="426"/>
        <v>8990849.244167015</v>
      </c>
    </row>
    <row r="187" spans="2:80" ht="15.75" customHeight="1" x14ac:dyDescent="0.25"/>
    <row r="188" spans="2:80" ht="15.75" customHeight="1" x14ac:dyDescent="0.25">
      <c r="U188" s="63"/>
      <c r="V188" s="63"/>
      <c r="W188" s="63"/>
      <c r="X188" s="63"/>
      <c r="Y188" s="63"/>
      <c r="Z188" s="63"/>
      <c r="AA188" s="63"/>
    </row>
    <row r="189" spans="2:80" ht="15.75" customHeight="1" x14ac:dyDescent="0.25"/>
    <row r="190" spans="2:80" ht="15.75" customHeight="1" x14ac:dyDescent="0.25"/>
    <row r="191" spans="2:80" ht="15.75" customHeight="1" x14ac:dyDescent="0.25"/>
    <row r="192" spans="2:80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  <row r="1010" ht="15.75" customHeight="1" x14ac:dyDescent="0.25"/>
    <row r="1011" ht="15.75" customHeight="1" x14ac:dyDescent="0.25"/>
    <row r="1012" ht="15.75" customHeight="1" x14ac:dyDescent="0.25"/>
    <row r="1013" ht="15.75" customHeight="1" x14ac:dyDescent="0.25"/>
    <row r="1014" ht="15.75" customHeight="1" x14ac:dyDescent="0.25"/>
    <row r="1015" ht="15.75" customHeight="1" x14ac:dyDescent="0.25"/>
    <row r="1016" ht="15.75" customHeight="1" x14ac:dyDescent="0.25"/>
    <row r="1017" ht="15.75" customHeight="1" x14ac:dyDescent="0.25"/>
    <row r="1018" ht="15.75" customHeight="1" x14ac:dyDescent="0.25"/>
    <row r="1019" ht="15.75" customHeight="1" x14ac:dyDescent="0.25"/>
    <row r="1020" ht="15.75" customHeight="1" x14ac:dyDescent="0.25"/>
    <row r="1021" ht="15.75" customHeight="1" x14ac:dyDescent="0.25"/>
    <row r="1022" ht="15.75" customHeight="1" x14ac:dyDescent="0.25"/>
    <row r="1023" ht="15.75" customHeight="1" x14ac:dyDescent="0.25"/>
    <row r="1024" ht="15.75" customHeight="1" x14ac:dyDescent="0.25"/>
    <row r="1025" ht="15.75" customHeight="1" x14ac:dyDescent="0.25"/>
    <row r="1026" ht="15.75" customHeight="1" x14ac:dyDescent="0.25"/>
    <row r="1027" ht="15.75" customHeight="1" x14ac:dyDescent="0.25"/>
    <row r="1028" ht="15.75" customHeight="1" x14ac:dyDescent="0.25"/>
    <row r="1029" ht="15.75" customHeight="1" x14ac:dyDescent="0.25"/>
    <row r="1030" ht="15.75" customHeight="1" x14ac:dyDescent="0.25"/>
    <row r="1031" ht="15.75" customHeight="1" x14ac:dyDescent="0.25"/>
    <row r="1032" ht="15.75" customHeight="1" x14ac:dyDescent="0.25"/>
    <row r="1033" ht="15.75" customHeight="1" x14ac:dyDescent="0.25"/>
    <row r="1034" ht="15.75" customHeight="1" x14ac:dyDescent="0.25"/>
    <row r="1035" ht="15.75" customHeight="1" x14ac:dyDescent="0.25"/>
    <row r="1036" ht="15.75" customHeight="1" x14ac:dyDescent="0.25"/>
    <row r="1037" ht="15.75" customHeight="1" x14ac:dyDescent="0.25"/>
    <row r="1038" ht="15.75" customHeight="1" x14ac:dyDescent="0.25"/>
    <row r="1039" ht="15.75" customHeight="1" x14ac:dyDescent="0.25"/>
    <row r="1040" ht="15.75" customHeight="1" x14ac:dyDescent="0.25"/>
    <row r="1041" ht="15.75" customHeight="1" x14ac:dyDescent="0.25"/>
    <row r="1042" ht="15.75" customHeight="1" x14ac:dyDescent="0.25"/>
    <row r="1043" ht="15.75" customHeight="1" x14ac:dyDescent="0.25"/>
    <row r="1044" ht="15.75" customHeight="1" x14ac:dyDescent="0.25"/>
    <row r="1045" ht="15.75" customHeight="1" x14ac:dyDescent="0.25"/>
    <row r="1046" ht="15.75" customHeight="1" x14ac:dyDescent="0.25"/>
    <row r="1047" ht="15.75" customHeight="1" x14ac:dyDescent="0.25"/>
    <row r="1048" ht="15.75" customHeight="1" x14ac:dyDescent="0.25"/>
    <row r="1049" ht="15.75" customHeight="1" x14ac:dyDescent="0.25"/>
    <row r="1050" ht="15.75" customHeight="1" x14ac:dyDescent="0.25"/>
    <row r="1051" ht="15.75" customHeight="1" x14ac:dyDescent="0.25"/>
    <row r="1052" ht="15.75" customHeight="1" x14ac:dyDescent="0.25"/>
    <row r="1053" ht="15.75" customHeight="1" x14ac:dyDescent="0.25"/>
    <row r="1054" ht="15.75" customHeight="1" x14ac:dyDescent="0.25"/>
    <row r="1055" ht="15.75" customHeight="1" x14ac:dyDescent="0.25"/>
    <row r="1056" ht="15.75" customHeight="1" x14ac:dyDescent="0.25"/>
    <row r="1057" ht="15.75" customHeight="1" x14ac:dyDescent="0.25"/>
    <row r="1058" ht="15.75" customHeight="1" x14ac:dyDescent="0.25"/>
    <row r="1059" ht="15.75" customHeight="1" x14ac:dyDescent="0.25"/>
    <row r="1060" ht="15.75" customHeight="1" x14ac:dyDescent="0.25"/>
    <row r="1061" ht="15.75" customHeight="1" x14ac:dyDescent="0.25"/>
    <row r="1062" ht="15.75" customHeight="1" x14ac:dyDescent="0.25"/>
    <row r="1063" ht="15.75" customHeight="1" x14ac:dyDescent="0.25"/>
    <row r="1064" ht="15.75" customHeight="1" x14ac:dyDescent="0.25"/>
    <row r="1065" ht="15.75" customHeight="1" x14ac:dyDescent="0.25"/>
    <row r="1066" ht="15.75" customHeight="1" x14ac:dyDescent="0.25"/>
    <row r="1067" ht="15.75" customHeight="1" x14ac:dyDescent="0.25"/>
    <row r="1068" ht="15.75" customHeight="1" x14ac:dyDescent="0.25"/>
    <row r="1069" ht="15.75" customHeight="1" x14ac:dyDescent="0.25"/>
    <row r="1070" ht="15.75" customHeight="1" x14ac:dyDescent="0.25"/>
    <row r="1071" ht="15.75" customHeight="1" x14ac:dyDescent="0.25"/>
    <row r="1072" ht="15.75" customHeight="1" x14ac:dyDescent="0.25"/>
    <row r="1073" ht="15.75" customHeight="1" x14ac:dyDescent="0.25"/>
    <row r="1074" ht="15.75" customHeight="1" x14ac:dyDescent="0.25"/>
    <row r="1075" ht="15.75" customHeight="1" x14ac:dyDescent="0.25"/>
    <row r="1076" ht="15.75" customHeight="1" x14ac:dyDescent="0.25"/>
    <row r="1077" ht="15.75" customHeight="1" x14ac:dyDescent="0.25"/>
    <row r="1078" ht="15.75" customHeight="1" x14ac:dyDescent="0.25"/>
    <row r="1079" ht="15.75" customHeight="1" x14ac:dyDescent="0.25"/>
    <row r="1080" ht="15.75" customHeight="1" x14ac:dyDescent="0.25"/>
    <row r="1081" ht="15.75" customHeight="1" x14ac:dyDescent="0.25"/>
    <row r="1082" ht="15.75" customHeight="1" x14ac:dyDescent="0.25"/>
    <row r="1083" ht="15.75" customHeight="1" x14ac:dyDescent="0.25"/>
    <row r="1084" ht="15.75" customHeight="1" x14ac:dyDescent="0.25"/>
    <row r="1085" ht="15.75" customHeight="1" x14ac:dyDescent="0.25"/>
    <row r="1086" ht="15.75" customHeight="1" x14ac:dyDescent="0.25"/>
    <row r="1087" ht="15.75" customHeight="1" x14ac:dyDescent="0.25"/>
    <row r="1088" ht="15.75" customHeight="1" x14ac:dyDescent="0.25"/>
    <row r="1089" ht="15.75" customHeight="1" x14ac:dyDescent="0.25"/>
    <row r="1090" ht="15.75" customHeight="1" x14ac:dyDescent="0.25"/>
    <row r="1091" ht="15.75" customHeight="1" x14ac:dyDescent="0.25"/>
    <row r="1092" ht="15.75" customHeight="1" x14ac:dyDescent="0.25"/>
    <row r="1093" ht="15.75" customHeight="1" x14ac:dyDescent="0.25"/>
    <row r="1094" ht="15.75" customHeight="1" x14ac:dyDescent="0.25"/>
    <row r="1095" ht="15.75" customHeight="1" x14ac:dyDescent="0.25"/>
    <row r="1096" ht="15.75" customHeight="1" x14ac:dyDescent="0.25"/>
    <row r="1097" ht="15.75" customHeight="1" x14ac:dyDescent="0.25"/>
    <row r="1098" ht="15.75" customHeight="1" x14ac:dyDescent="0.25"/>
  </sheetData>
  <mergeCells count="36">
    <mergeCell ref="G9:G11"/>
    <mergeCell ref="G12:G14"/>
    <mergeCell ref="G15:G17"/>
    <mergeCell ref="G18:G20"/>
    <mergeCell ref="G21:G23"/>
    <mergeCell ref="G24:G26"/>
    <mergeCell ref="G27:G29"/>
    <mergeCell ref="G30:G32"/>
    <mergeCell ref="G33:G35"/>
    <mergeCell ref="G36:G38"/>
    <mergeCell ref="G39:G41"/>
    <mergeCell ref="G42:G44"/>
    <mergeCell ref="G45:G47"/>
    <mergeCell ref="G48:G50"/>
    <mergeCell ref="G51:G53"/>
    <mergeCell ref="G54:G56"/>
    <mergeCell ref="G57:G59"/>
    <mergeCell ref="G60:G62"/>
    <mergeCell ref="G63:G65"/>
    <mergeCell ref="G66:G68"/>
    <mergeCell ref="G69:G71"/>
    <mergeCell ref="G93:G95"/>
    <mergeCell ref="G96:G98"/>
    <mergeCell ref="G99:G101"/>
    <mergeCell ref="G102:G104"/>
    <mergeCell ref="G105:G107"/>
    <mergeCell ref="G108:G110"/>
    <mergeCell ref="G111:G113"/>
    <mergeCell ref="G114:G116"/>
    <mergeCell ref="G72:G74"/>
    <mergeCell ref="G75:G77"/>
    <mergeCell ref="G78:G80"/>
    <mergeCell ref="G81:G83"/>
    <mergeCell ref="G84:G86"/>
    <mergeCell ref="G87:G89"/>
    <mergeCell ref="G90:G92"/>
  </mergeCells>
  <pageMargins left="0.7" right="0.7" top="0.75" bottom="0.75" header="0" footer="0"/>
  <pageSetup paperSize="9" scale="31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FF00"/>
    <outlinePr summaryBelow="0" summaryRight="0"/>
  </sheetPr>
  <dimension ref="A1:CB1098"/>
  <sheetViews>
    <sheetView workbookViewId="0">
      <pane xSplit="9" ySplit="8" topLeftCell="J9" activePane="bottomRight" state="frozen"/>
      <selection pane="topRight" activeCell="J1" sqref="J1"/>
      <selection pane="bottomLeft" activeCell="A9" sqref="A9"/>
      <selection pane="bottomRight" activeCell="J9" sqref="J9"/>
    </sheetView>
  </sheetViews>
  <sheetFormatPr defaultColWidth="12.6640625" defaultRowHeight="15" customHeight="1" outlineLevelRow="1" outlineLevelCol="1" x14ac:dyDescent="0.25"/>
  <cols>
    <col min="1" max="1" width="4.6640625" customWidth="1"/>
    <col min="2" max="2" width="9.6640625" customWidth="1"/>
    <col min="3" max="3" width="8" customWidth="1"/>
    <col min="4" max="4" width="8.109375" customWidth="1"/>
    <col min="5" max="5" width="10.21875" customWidth="1"/>
    <col min="6" max="6" width="11.109375" customWidth="1"/>
    <col min="7" max="7" width="6.77734375" customWidth="1"/>
    <col min="8" max="8" width="3.77734375" customWidth="1"/>
    <col min="9" max="9" width="7.21875" customWidth="1"/>
    <col min="10" max="21" width="10.21875" customWidth="1" outlineLevel="1"/>
    <col min="22" max="80" width="11.109375" customWidth="1"/>
  </cols>
  <sheetData>
    <row r="1" spans="1:80" ht="15.75" customHeight="1" x14ac:dyDescent="0.25"/>
    <row r="2" spans="1:80" ht="15.75" customHeight="1" x14ac:dyDescent="0.25">
      <c r="B2" s="1" t="s">
        <v>0</v>
      </c>
      <c r="C2" s="2">
        <v>0.2</v>
      </c>
      <c r="D2" s="3"/>
    </row>
    <row r="3" spans="1:80" ht="15.75" customHeight="1" x14ac:dyDescent="0.25">
      <c r="B3" s="4"/>
      <c r="C3" s="3"/>
      <c r="D3" s="4"/>
      <c r="E3" s="4"/>
      <c r="G3" s="4"/>
      <c r="I3" s="3"/>
      <c r="J3" s="3"/>
    </row>
    <row r="4" spans="1:80" ht="15.75" customHeight="1" x14ac:dyDescent="0.25">
      <c r="B4" s="4"/>
      <c r="C4" s="4"/>
      <c r="D4" s="4"/>
      <c r="E4" s="4"/>
      <c r="G4" s="4"/>
      <c r="I4" s="3"/>
      <c r="J4" s="3"/>
    </row>
    <row r="5" spans="1:80" ht="15.75" customHeight="1" x14ac:dyDescent="0.25">
      <c r="B5" s="4" t="s">
        <v>1</v>
      </c>
      <c r="C5" s="4" t="s">
        <v>2</v>
      </c>
      <c r="D5" s="4" t="s">
        <v>3</v>
      </c>
      <c r="E5" s="4" t="s">
        <v>4</v>
      </c>
      <c r="G5" s="4"/>
      <c r="I5" s="3"/>
      <c r="J5" s="3"/>
    </row>
    <row r="6" spans="1:80" ht="15.75" customHeight="1" x14ac:dyDescent="0.25">
      <c r="A6" s="5" t="s">
        <v>5</v>
      </c>
      <c r="B6" s="4" t="s">
        <v>15</v>
      </c>
      <c r="C6" s="4" t="s">
        <v>7</v>
      </c>
      <c r="D6" s="4">
        <v>5400</v>
      </c>
      <c r="E6" s="4">
        <v>1800</v>
      </c>
    </row>
    <row r="7" spans="1:80" ht="15.75" customHeight="1" x14ac:dyDescent="0.25">
      <c r="A7" s="5" t="s">
        <v>8</v>
      </c>
      <c r="B7" s="4" t="s">
        <v>15</v>
      </c>
      <c r="C7" s="4" t="s">
        <v>9</v>
      </c>
      <c r="D7" s="4">
        <v>9720</v>
      </c>
      <c r="E7" s="4">
        <v>1620</v>
      </c>
    </row>
    <row r="8" spans="1:80" ht="15.75" customHeight="1" collapsed="1" x14ac:dyDescent="0.25">
      <c r="A8" s="5" t="s">
        <v>10</v>
      </c>
      <c r="B8" s="4" t="s">
        <v>15</v>
      </c>
      <c r="C8" s="4" t="s">
        <v>11</v>
      </c>
      <c r="D8" s="4">
        <v>17280</v>
      </c>
      <c r="E8" s="4">
        <v>1440</v>
      </c>
      <c r="G8" s="4" t="s">
        <v>12</v>
      </c>
      <c r="H8" s="4"/>
      <c r="J8" s="53">
        <v>1</v>
      </c>
      <c r="K8" s="53">
        <f t="shared" ref="K8:AS8" si="0">J8+1</f>
        <v>2</v>
      </c>
      <c r="L8" s="53">
        <f t="shared" si="0"/>
        <v>3</v>
      </c>
      <c r="M8" s="53">
        <f t="shared" si="0"/>
        <v>4</v>
      </c>
      <c r="N8" s="53">
        <f t="shared" si="0"/>
        <v>5</v>
      </c>
      <c r="O8" s="53">
        <f t="shared" si="0"/>
        <v>6</v>
      </c>
      <c r="P8" s="53">
        <f t="shared" si="0"/>
        <v>7</v>
      </c>
      <c r="Q8" s="53">
        <f t="shared" si="0"/>
        <v>8</v>
      </c>
      <c r="R8" s="53">
        <f t="shared" si="0"/>
        <v>9</v>
      </c>
      <c r="S8" s="53">
        <f t="shared" si="0"/>
        <v>10</v>
      </c>
      <c r="T8" s="53">
        <f t="shared" si="0"/>
        <v>11</v>
      </c>
      <c r="U8" s="53">
        <f t="shared" si="0"/>
        <v>12</v>
      </c>
      <c r="V8" s="54">
        <f t="shared" si="0"/>
        <v>13</v>
      </c>
      <c r="W8" s="54">
        <f t="shared" si="0"/>
        <v>14</v>
      </c>
      <c r="X8" s="54">
        <f t="shared" si="0"/>
        <v>15</v>
      </c>
      <c r="Y8" s="54">
        <f t="shared" si="0"/>
        <v>16</v>
      </c>
      <c r="Z8" s="54">
        <f t="shared" si="0"/>
        <v>17</v>
      </c>
      <c r="AA8" s="54">
        <f t="shared" si="0"/>
        <v>18</v>
      </c>
      <c r="AB8" s="54">
        <f t="shared" si="0"/>
        <v>19</v>
      </c>
      <c r="AC8" s="54">
        <f t="shared" si="0"/>
        <v>20</v>
      </c>
      <c r="AD8" s="54">
        <f t="shared" si="0"/>
        <v>21</v>
      </c>
      <c r="AE8" s="54">
        <f t="shared" si="0"/>
        <v>22</v>
      </c>
      <c r="AF8" s="54">
        <f t="shared" si="0"/>
        <v>23</v>
      </c>
      <c r="AG8" s="54">
        <f t="shared" si="0"/>
        <v>24</v>
      </c>
      <c r="AH8" s="55">
        <f t="shared" si="0"/>
        <v>25</v>
      </c>
      <c r="AI8" s="55">
        <f t="shared" si="0"/>
        <v>26</v>
      </c>
      <c r="AJ8" s="55">
        <f t="shared" si="0"/>
        <v>27</v>
      </c>
      <c r="AK8" s="55">
        <f t="shared" si="0"/>
        <v>28</v>
      </c>
      <c r="AL8" s="55">
        <f t="shared" si="0"/>
        <v>29</v>
      </c>
      <c r="AM8" s="55">
        <f t="shared" si="0"/>
        <v>30</v>
      </c>
      <c r="AN8" s="55">
        <f t="shared" si="0"/>
        <v>31</v>
      </c>
      <c r="AO8" s="55">
        <f t="shared" si="0"/>
        <v>32</v>
      </c>
      <c r="AP8" s="55">
        <f t="shared" si="0"/>
        <v>33</v>
      </c>
      <c r="AQ8" s="55">
        <f t="shared" si="0"/>
        <v>34</v>
      </c>
      <c r="AR8" s="55">
        <f t="shared" si="0"/>
        <v>35</v>
      </c>
      <c r="AS8" s="55">
        <f t="shared" si="0"/>
        <v>36</v>
      </c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</row>
    <row r="9" spans="1:80" ht="15.75" hidden="1" customHeight="1" outlineLevel="1" x14ac:dyDescent="0.25">
      <c r="G9" s="140">
        <v>1</v>
      </c>
      <c r="H9" s="5" t="s">
        <v>5</v>
      </c>
      <c r="J9" s="75">
        <v>35</v>
      </c>
      <c r="K9" s="6">
        <f t="shared" ref="K9:K11" si="1">J9</f>
        <v>35</v>
      </c>
      <c r="L9" s="6">
        <f t="shared" ref="L9:L11" si="2">J9</f>
        <v>35</v>
      </c>
      <c r="M9" s="56">
        <f t="shared" ref="M9:AS9" si="3">J9*0.8</f>
        <v>28</v>
      </c>
      <c r="N9" s="6">
        <f t="shared" si="3"/>
        <v>28</v>
      </c>
      <c r="O9" s="6">
        <f t="shared" si="3"/>
        <v>28</v>
      </c>
      <c r="P9" s="56">
        <f t="shared" si="3"/>
        <v>22.400000000000002</v>
      </c>
      <c r="Q9" s="6">
        <f t="shared" si="3"/>
        <v>22.400000000000002</v>
      </c>
      <c r="R9" s="6">
        <f t="shared" si="3"/>
        <v>22.400000000000002</v>
      </c>
      <c r="S9" s="56">
        <f t="shared" si="3"/>
        <v>17.920000000000002</v>
      </c>
      <c r="T9" s="6">
        <f t="shared" si="3"/>
        <v>17.920000000000002</v>
      </c>
      <c r="U9" s="6">
        <f t="shared" si="3"/>
        <v>17.920000000000002</v>
      </c>
      <c r="V9" s="76">
        <f t="shared" si="3"/>
        <v>14.336000000000002</v>
      </c>
      <c r="W9" s="6">
        <f t="shared" si="3"/>
        <v>14.336000000000002</v>
      </c>
      <c r="X9" s="6">
        <f t="shared" si="3"/>
        <v>14.336000000000002</v>
      </c>
      <c r="Y9" s="76">
        <f t="shared" si="3"/>
        <v>11.468800000000002</v>
      </c>
      <c r="Z9" s="6">
        <f t="shared" si="3"/>
        <v>11.468800000000002</v>
      </c>
      <c r="AA9" s="6">
        <f t="shared" si="3"/>
        <v>11.468800000000002</v>
      </c>
      <c r="AB9" s="77">
        <f t="shared" si="3"/>
        <v>9.175040000000001</v>
      </c>
      <c r="AC9" s="57">
        <f t="shared" si="3"/>
        <v>9.175040000000001</v>
      </c>
      <c r="AD9" s="57">
        <f t="shared" si="3"/>
        <v>9.175040000000001</v>
      </c>
      <c r="AE9" s="77">
        <f t="shared" si="3"/>
        <v>7.3400320000000008</v>
      </c>
      <c r="AF9" s="57">
        <f t="shared" si="3"/>
        <v>7.3400320000000008</v>
      </c>
      <c r="AG9" s="57">
        <f t="shared" si="3"/>
        <v>7.3400320000000008</v>
      </c>
      <c r="AH9" s="78">
        <f t="shared" si="3"/>
        <v>5.8720256000000006</v>
      </c>
      <c r="AI9" s="57">
        <f t="shared" si="3"/>
        <v>5.8720256000000006</v>
      </c>
      <c r="AJ9" s="57">
        <f t="shared" si="3"/>
        <v>5.8720256000000006</v>
      </c>
      <c r="AK9" s="78">
        <f t="shared" si="3"/>
        <v>4.6976204800000003</v>
      </c>
      <c r="AL9" s="57">
        <f t="shared" si="3"/>
        <v>4.6976204800000003</v>
      </c>
      <c r="AM9" s="57">
        <f t="shared" si="3"/>
        <v>4.6976204800000003</v>
      </c>
      <c r="AN9" s="78">
        <f t="shared" si="3"/>
        <v>3.7580963840000003</v>
      </c>
      <c r="AO9" s="57">
        <f t="shared" si="3"/>
        <v>3.7580963840000003</v>
      </c>
      <c r="AP9" s="57">
        <f t="shared" si="3"/>
        <v>3.7580963840000003</v>
      </c>
      <c r="AQ9" s="78">
        <f t="shared" si="3"/>
        <v>3.0064771072000003</v>
      </c>
      <c r="AR9" s="57">
        <f t="shared" si="3"/>
        <v>3.0064771072000003</v>
      </c>
      <c r="AS9" s="57">
        <f t="shared" si="3"/>
        <v>3.0064771072000003</v>
      </c>
      <c r="AT9" s="57"/>
      <c r="AU9" s="57"/>
      <c r="AV9" s="57"/>
      <c r="AW9" s="57"/>
      <c r="AX9" s="57"/>
      <c r="AY9" s="57"/>
      <c r="AZ9" s="57"/>
      <c r="BA9" s="57"/>
      <c r="BB9" s="57"/>
      <c r="BC9" s="57"/>
      <c r="BD9" s="57"/>
      <c r="BE9" s="57"/>
      <c r="BF9" s="57"/>
      <c r="BG9" s="57"/>
      <c r="BH9" s="57"/>
      <c r="BI9" s="57"/>
      <c r="BJ9" s="57"/>
      <c r="BK9" s="57"/>
      <c r="BL9" s="57"/>
      <c r="BM9" s="57"/>
      <c r="BN9" s="57"/>
      <c r="BO9" s="57"/>
      <c r="BP9" s="57"/>
      <c r="BQ9" s="57"/>
      <c r="BR9" s="57"/>
      <c r="BS9" s="57"/>
      <c r="BT9" s="57"/>
      <c r="BU9" s="57"/>
      <c r="BV9" s="57"/>
      <c r="BW9" s="57"/>
      <c r="BX9" s="57"/>
      <c r="BY9" s="57"/>
      <c r="BZ9" s="57"/>
      <c r="CA9" s="57"/>
      <c r="CB9" s="57"/>
    </row>
    <row r="10" spans="1:80" ht="15.75" hidden="1" customHeight="1" outlineLevel="1" x14ac:dyDescent="0.25">
      <c r="G10" s="141"/>
      <c r="H10" s="5" t="s">
        <v>8</v>
      </c>
      <c r="J10" s="75">
        <v>12</v>
      </c>
      <c r="K10" s="6">
        <f t="shared" si="1"/>
        <v>12</v>
      </c>
      <c r="L10" s="6">
        <f t="shared" si="2"/>
        <v>12</v>
      </c>
      <c r="M10" s="6">
        <f t="shared" ref="M10:M11" si="4">J10</f>
        <v>12</v>
      </c>
      <c r="N10" s="6">
        <f t="shared" ref="N10:N11" si="5">J10</f>
        <v>12</v>
      </c>
      <c r="O10" s="6">
        <f t="shared" ref="O10:O11" si="6">J10</f>
        <v>12</v>
      </c>
      <c r="P10" s="56">
        <f t="shared" ref="P10:AS10" si="7">J10*0.8</f>
        <v>9.6000000000000014</v>
      </c>
      <c r="Q10" s="6">
        <f t="shared" si="7"/>
        <v>9.6000000000000014</v>
      </c>
      <c r="R10" s="6">
        <f t="shared" si="7"/>
        <v>9.6000000000000014</v>
      </c>
      <c r="S10" s="6">
        <f t="shared" si="7"/>
        <v>9.6000000000000014</v>
      </c>
      <c r="T10" s="6">
        <f t="shared" si="7"/>
        <v>9.6000000000000014</v>
      </c>
      <c r="U10" s="6">
        <f t="shared" si="7"/>
        <v>9.6000000000000014</v>
      </c>
      <c r="V10" s="76">
        <f t="shared" si="7"/>
        <v>7.6800000000000015</v>
      </c>
      <c r="W10" s="6">
        <f t="shared" si="7"/>
        <v>7.6800000000000015</v>
      </c>
      <c r="X10" s="6">
        <f t="shared" si="7"/>
        <v>7.6800000000000015</v>
      </c>
      <c r="Y10" s="6">
        <f t="shared" si="7"/>
        <v>7.6800000000000015</v>
      </c>
      <c r="Z10" s="6">
        <f t="shared" si="7"/>
        <v>7.6800000000000015</v>
      </c>
      <c r="AA10" s="6">
        <f t="shared" si="7"/>
        <v>7.6800000000000015</v>
      </c>
      <c r="AB10" s="77">
        <f t="shared" si="7"/>
        <v>6.1440000000000019</v>
      </c>
      <c r="AC10" s="57">
        <f t="shared" si="7"/>
        <v>6.1440000000000019</v>
      </c>
      <c r="AD10" s="57">
        <f t="shared" si="7"/>
        <v>6.1440000000000019</v>
      </c>
      <c r="AE10" s="57">
        <f t="shared" si="7"/>
        <v>6.1440000000000019</v>
      </c>
      <c r="AF10" s="57">
        <f t="shared" si="7"/>
        <v>6.1440000000000019</v>
      </c>
      <c r="AG10" s="57">
        <f t="shared" si="7"/>
        <v>6.1440000000000019</v>
      </c>
      <c r="AH10" s="78">
        <f t="shared" si="7"/>
        <v>4.9152000000000022</v>
      </c>
      <c r="AI10" s="57">
        <f t="shared" si="7"/>
        <v>4.9152000000000022</v>
      </c>
      <c r="AJ10" s="57">
        <f t="shared" si="7"/>
        <v>4.9152000000000022</v>
      </c>
      <c r="AK10" s="57">
        <f t="shared" si="7"/>
        <v>4.9152000000000022</v>
      </c>
      <c r="AL10" s="57">
        <f t="shared" si="7"/>
        <v>4.9152000000000022</v>
      </c>
      <c r="AM10" s="57">
        <f t="shared" si="7"/>
        <v>4.9152000000000022</v>
      </c>
      <c r="AN10" s="78">
        <f t="shared" si="7"/>
        <v>3.9321600000000019</v>
      </c>
      <c r="AO10" s="57">
        <f t="shared" si="7"/>
        <v>3.9321600000000019</v>
      </c>
      <c r="AP10" s="57">
        <f t="shared" si="7"/>
        <v>3.9321600000000019</v>
      </c>
      <c r="AQ10" s="57">
        <f t="shared" si="7"/>
        <v>3.9321600000000019</v>
      </c>
      <c r="AR10" s="57">
        <f t="shared" si="7"/>
        <v>3.9321600000000019</v>
      </c>
      <c r="AS10" s="57">
        <f t="shared" si="7"/>
        <v>3.9321600000000019</v>
      </c>
      <c r="AT10" s="57"/>
      <c r="AU10" s="57"/>
      <c r="AV10" s="57"/>
      <c r="AW10" s="57"/>
      <c r="AX10" s="57"/>
      <c r="AY10" s="57"/>
      <c r="AZ10" s="57"/>
      <c r="BA10" s="57"/>
      <c r="BB10" s="57"/>
      <c r="BC10" s="57"/>
      <c r="BD10" s="57"/>
      <c r="BE10" s="57"/>
      <c r="BF10" s="57"/>
      <c r="BG10" s="57"/>
      <c r="BH10" s="57"/>
      <c r="BI10" s="57"/>
      <c r="BJ10" s="57"/>
      <c r="BK10" s="57"/>
      <c r="BL10" s="57"/>
      <c r="BM10" s="57"/>
      <c r="BN10" s="57"/>
      <c r="BO10" s="57"/>
      <c r="BP10" s="57"/>
      <c r="BQ10" s="57"/>
      <c r="BR10" s="57"/>
      <c r="BS10" s="57"/>
      <c r="BT10" s="57"/>
      <c r="BU10" s="57"/>
      <c r="BV10" s="57"/>
      <c r="BW10" s="57"/>
      <c r="BX10" s="57"/>
      <c r="BY10" s="57"/>
      <c r="BZ10" s="57"/>
      <c r="CA10" s="57"/>
      <c r="CB10" s="57"/>
    </row>
    <row r="11" spans="1:80" ht="15.75" hidden="1" customHeight="1" outlineLevel="1" x14ac:dyDescent="0.25">
      <c r="G11" s="141"/>
      <c r="H11" s="5" t="s">
        <v>10</v>
      </c>
      <c r="J11" s="75">
        <v>3</v>
      </c>
      <c r="K11" s="6">
        <f t="shared" si="1"/>
        <v>3</v>
      </c>
      <c r="L11" s="6">
        <f t="shared" si="2"/>
        <v>3</v>
      </c>
      <c r="M11" s="6">
        <f t="shared" si="4"/>
        <v>3</v>
      </c>
      <c r="N11" s="6">
        <f t="shared" si="5"/>
        <v>3</v>
      </c>
      <c r="O11" s="6">
        <f t="shared" si="6"/>
        <v>3</v>
      </c>
      <c r="P11" s="6">
        <f>J11</f>
        <v>3</v>
      </c>
      <c r="Q11" s="6">
        <f>J11</f>
        <v>3</v>
      </c>
      <c r="R11" s="6">
        <f>J11</f>
        <v>3</v>
      </c>
      <c r="S11" s="6">
        <f>J11</f>
        <v>3</v>
      </c>
      <c r="T11" s="6">
        <f>J11</f>
        <v>3</v>
      </c>
      <c r="U11" s="6">
        <f>J11</f>
        <v>3</v>
      </c>
      <c r="V11" s="76">
        <f t="shared" ref="V11:AS11" si="8">J11*0.8</f>
        <v>2.4000000000000004</v>
      </c>
      <c r="W11" s="6">
        <f t="shared" si="8"/>
        <v>2.4000000000000004</v>
      </c>
      <c r="X11" s="6">
        <f t="shared" si="8"/>
        <v>2.4000000000000004</v>
      </c>
      <c r="Y11" s="6">
        <f t="shared" si="8"/>
        <v>2.4000000000000004</v>
      </c>
      <c r="Z11" s="6">
        <f t="shared" si="8"/>
        <v>2.4000000000000004</v>
      </c>
      <c r="AA11" s="6">
        <f t="shared" si="8"/>
        <v>2.4000000000000004</v>
      </c>
      <c r="AB11" s="6">
        <f t="shared" si="8"/>
        <v>2.4000000000000004</v>
      </c>
      <c r="AC11" s="6">
        <f t="shared" si="8"/>
        <v>2.4000000000000004</v>
      </c>
      <c r="AD11" s="6">
        <f t="shared" si="8"/>
        <v>2.4000000000000004</v>
      </c>
      <c r="AE11" s="6">
        <f t="shared" si="8"/>
        <v>2.4000000000000004</v>
      </c>
      <c r="AF11" s="6">
        <f t="shared" si="8"/>
        <v>2.4000000000000004</v>
      </c>
      <c r="AG11" s="6">
        <f t="shared" si="8"/>
        <v>2.4000000000000004</v>
      </c>
      <c r="AH11" s="78">
        <f t="shared" si="8"/>
        <v>1.9200000000000004</v>
      </c>
      <c r="AI11" s="57">
        <f t="shared" si="8"/>
        <v>1.9200000000000004</v>
      </c>
      <c r="AJ11" s="57">
        <f t="shared" si="8"/>
        <v>1.9200000000000004</v>
      </c>
      <c r="AK11" s="57">
        <f t="shared" si="8"/>
        <v>1.9200000000000004</v>
      </c>
      <c r="AL11" s="57">
        <f t="shared" si="8"/>
        <v>1.9200000000000004</v>
      </c>
      <c r="AM11" s="57">
        <f t="shared" si="8"/>
        <v>1.9200000000000004</v>
      </c>
      <c r="AN11" s="57">
        <f t="shared" si="8"/>
        <v>1.9200000000000004</v>
      </c>
      <c r="AO11" s="57">
        <f t="shared" si="8"/>
        <v>1.9200000000000004</v>
      </c>
      <c r="AP11" s="57">
        <f t="shared" si="8"/>
        <v>1.9200000000000004</v>
      </c>
      <c r="AQ11" s="57">
        <f t="shared" si="8"/>
        <v>1.9200000000000004</v>
      </c>
      <c r="AR11" s="57">
        <f t="shared" si="8"/>
        <v>1.9200000000000004</v>
      </c>
      <c r="AS11" s="57">
        <f t="shared" si="8"/>
        <v>1.9200000000000004</v>
      </c>
      <c r="AT11" s="57"/>
      <c r="AU11" s="57"/>
      <c r="AV11" s="57"/>
      <c r="AW11" s="57"/>
      <c r="AX11" s="57"/>
      <c r="AY11" s="57"/>
      <c r="AZ11" s="57"/>
      <c r="BA11" s="57"/>
      <c r="BB11" s="57"/>
      <c r="BC11" s="57"/>
      <c r="BD11" s="57"/>
      <c r="BE11" s="57"/>
      <c r="BF11" s="57"/>
      <c r="BG11" s="57"/>
      <c r="BH11" s="57"/>
      <c r="BI11" s="57"/>
      <c r="BJ11" s="57"/>
      <c r="BK11" s="57"/>
      <c r="BL11" s="57"/>
      <c r="BM11" s="57"/>
      <c r="BN11" s="57"/>
      <c r="BO11" s="57"/>
      <c r="BP11" s="57"/>
      <c r="BQ11" s="57"/>
      <c r="BR11" s="57"/>
      <c r="BS11" s="57"/>
      <c r="BT11" s="57"/>
      <c r="BU11" s="57"/>
      <c r="BV11" s="57"/>
      <c r="BW11" s="57"/>
      <c r="BX11" s="57"/>
      <c r="BY11" s="57"/>
      <c r="BZ11" s="57"/>
      <c r="CA11" s="57"/>
      <c r="CB11" s="57"/>
    </row>
    <row r="12" spans="1:80" ht="15.75" hidden="1" customHeight="1" outlineLevel="1" x14ac:dyDescent="0.25">
      <c r="G12" s="140">
        <f>G9+1</f>
        <v>2</v>
      </c>
      <c r="H12" s="5" t="s">
        <v>5</v>
      </c>
      <c r="J12" s="6"/>
      <c r="K12" s="56">
        <f t="shared" ref="K12:K14" si="9">J9*1.2</f>
        <v>42</v>
      </c>
      <c r="L12" s="6">
        <f t="shared" ref="L12:L14" si="10">K12</f>
        <v>42</v>
      </c>
      <c r="M12" s="6">
        <f t="shared" ref="M12:M14" si="11">K12</f>
        <v>42</v>
      </c>
      <c r="N12" s="56">
        <f t="shared" ref="N12:AT12" si="12">K12*0.8</f>
        <v>33.6</v>
      </c>
      <c r="O12" s="6">
        <f t="shared" si="12"/>
        <v>33.6</v>
      </c>
      <c r="P12" s="6">
        <f t="shared" si="12"/>
        <v>33.6</v>
      </c>
      <c r="Q12" s="56">
        <f t="shared" si="12"/>
        <v>26.880000000000003</v>
      </c>
      <c r="R12" s="6">
        <f t="shared" si="12"/>
        <v>26.880000000000003</v>
      </c>
      <c r="S12" s="6">
        <f t="shared" si="12"/>
        <v>26.880000000000003</v>
      </c>
      <c r="T12" s="56">
        <f t="shared" si="12"/>
        <v>21.504000000000005</v>
      </c>
      <c r="U12" s="6">
        <f t="shared" si="12"/>
        <v>21.504000000000005</v>
      </c>
      <c r="V12" s="6">
        <f t="shared" si="12"/>
        <v>21.504000000000005</v>
      </c>
      <c r="W12" s="76">
        <f t="shared" si="12"/>
        <v>17.203200000000006</v>
      </c>
      <c r="X12" s="6">
        <f t="shared" si="12"/>
        <v>17.203200000000006</v>
      </c>
      <c r="Y12" s="6">
        <f t="shared" si="12"/>
        <v>17.203200000000006</v>
      </c>
      <c r="Z12" s="76">
        <f t="shared" si="12"/>
        <v>13.762560000000006</v>
      </c>
      <c r="AA12" s="6">
        <f t="shared" si="12"/>
        <v>13.762560000000006</v>
      </c>
      <c r="AB12" s="6">
        <f t="shared" si="12"/>
        <v>13.762560000000006</v>
      </c>
      <c r="AC12" s="77">
        <f t="shared" si="12"/>
        <v>11.010048000000005</v>
      </c>
      <c r="AD12" s="57">
        <f t="shared" si="12"/>
        <v>11.010048000000005</v>
      </c>
      <c r="AE12" s="57">
        <f t="shared" si="12"/>
        <v>11.010048000000005</v>
      </c>
      <c r="AF12" s="77">
        <f t="shared" si="12"/>
        <v>8.8080384000000045</v>
      </c>
      <c r="AG12" s="57">
        <f t="shared" si="12"/>
        <v>8.8080384000000045</v>
      </c>
      <c r="AH12" s="57">
        <f t="shared" si="12"/>
        <v>8.8080384000000045</v>
      </c>
      <c r="AI12" s="78">
        <f t="shared" si="12"/>
        <v>7.0464307200000036</v>
      </c>
      <c r="AJ12" s="57">
        <f t="shared" si="12"/>
        <v>7.0464307200000036</v>
      </c>
      <c r="AK12" s="57">
        <f t="shared" si="12"/>
        <v>7.0464307200000036</v>
      </c>
      <c r="AL12" s="78">
        <f t="shared" si="12"/>
        <v>5.6371445760000034</v>
      </c>
      <c r="AM12" s="57">
        <f t="shared" si="12"/>
        <v>5.6371445760000034</v>
      </c>
      <c r="AN12" s="57">
        <f t="shared" si="12"/>
        <v>5.6371445760000034</v>
      </c>
      <c r="AO12" s="78">
        <f t="shared" si="12"/>
        <v>4.5097156608000031</v>
      </c>
      <c r="AP12" s="57">
        <f t="shared" si="12"/>
        <v>4.5097156608000031</v>
      </c>
      <c r="AQ12" s="57">
        <f t="shared" si="12"/>
        <v>4.5097156608000031</v>
      </c>
      <c r="AR12" s="78">
        <f t="shared" si="12"/>
        <v>3.6077725286400026</v>
      </c>
      <c r="AS12" s="57">
        <f t="shared" si="12"/>
        <v>3.6077725286400026</v>
      </c>
      <c r="AT12" s="57">
        <f t="shared" si="12"/>
        <v>3.6077725286400026</v>
      </c>
      <c r="AU12" s="57"/>
      <c r="AV12" s="57"/>
      <c r="AW12" s="57"/>
      <c r="AX12" s="57"/>
      <c r="AY12" s="57"/>
      <c r="AZ12" s="57"/>
      <c r="BA12" s="57"/>
      <c r="BB12" s="57"/>
      <c r="BC12" s="57"/>
      <c r="BD12" s="57"/>
      <c r="BE12" s="57"/>
      <c r="BF12" s="57"/>
      <c r="BG12" s="57"/>
      <c r="BH12" s="57"/>
      <c r="BI12" s="57"/>
      <c r="BJ12" s="57"/>
      <c r="BK12" s="57"/>
      <c r="BL12" s="57"/>
      <c r="BM12" s="57"/>
      <c r="BN12" s="57"/>
      <c r="BO12" s="57"/>
      <c r="BP12" s="57"/>
      <c r="BQ12" s="57"/>
      <c r="BR12" s="57"/>
      <c r="BS12" s="57"/>
      <c r="BT12" s="57"/>
      <c r="BU12" s="57"/>
      <c r="BV12" s="57"/>
      <c r="BW12" s="57"/>
      <c r="BX12" s="57"/>
      <c r="BY12" s="57"/>
      <c r="BZ12" s="57"/>
      <c r="CA12" s="57"/>
      <c r="CB12" s="57"/>
    </row>
    <row r="13" spans="1:80" ht="15.75" hidden="1" customHeight="1" outlineLevel="1" x14ac:dyDescent="0.25">
      <c r="G13" s="141"/>
      <c r="H13" s="5" t="s">
        <v>8</v>
      </c>
      <c r="J13" s="6"/>
      <c r="K13" s="56">
        <f t="shared" si="9"/>
        <v>14.399999999999999</v>
      </c>
      <c r="L13" s="6">
        <f t="shared" si="10"/>
        <v>14.399999999999999</v>
      </c>
      <c r="M13" s="6">
        <f t="shared" si="11"/>
        <v>14.399999999999999</v>
      </c>
      <c r="N13" s="6">
        <f t="shared" ref="N13:N14" si="13">K13</f>
        <v>14.399999999999999</v>
      </c>
      <c r="O13" s="6">
        <f t="shared" ref="O13:O14" si="14">K13</f>
        <v>14.399999999999999</v>
      </c>
      <c r="P13" s="6">
        <f t="shared" ref="P13:P14" si="15">K13</f>
        <v>14.399999999999999</v>
      </c>
      <c r="Q13" s="56">
        <f t="shared" ref="Q13:AT13" si="16">K13*0.8</f>
        <v>11.52</v>
      </c>
      <c r="R13" s="6">
        <f t="shared" si="16"/>
        <v>11.52</v>
      </c>
      <c r="S13" s="6">
        <f t="shared" si="16"/>
        <v>11.52</v>
      </c>
      <c r="T13" s="6">
        <f t="shared" si="16"/>
        <v>11.52</v>
      </c>
      <c r="U13" s="6">
        <f t="shared" si="16"/>
        <v>11.52</v>
      </c>
      <c r="V13" s="6">
        <f t="shared" si="16"/>
        <v>11.52</v>
      </c>
      <c r="W13" s="76">
        <f t="shared" si="16"/>
        <v>9.2159999999999993</v>
      </c>
      <c r="X13" s="6">
        <f t="shared" si="16"/>
        <v>9.2159999999999993</v>
      </c>
      <c r="Y13" s="6">
        <f t="shared" si="16"/>
        <v>9.2159999999999993</v>
      </c>
      <c r="Z13" s="6">
        <f t="shared" si="16"/>
        <v>9.2159999999999993</v>
      </c>
      <c r="AA13" s="6">
        <f t="shared" si="16"/>
        <v>9.2159999999999993</v>
      </c>
      <c r="AB13" s="6">
        <f t="shared" si="16"/>
        <v>9.2159999999999993</v>
      </c>
      <c r="AC13" s="77">
        <f t="shared" si="16"/>
        <v>7.3727999999999998</v>
      </c>
      <c r="AD13" s="57">
        <f t="shared" si="16"/>
        <v>7.3727999999999998</v>
      </c>
      <c r="AE13" s="57">
        <f t="shared" si="16"/>
        <v>7.3727999999999998</v>
      </c>
      <c r="AF13" s="57">
        <f t="shared" si="16"/>
        <v>7.3727999999999998</v>
      </c>
      <c r="AG13" s="57">
        <f t="shared" si="16"/>
        <v>7.3727999999999998</v>
      </c>
      <c r="AH13" s="57">
        <f t="shared" si="16"/>
        <v>7.3727999999999998</v>
      </c>
      <c r="AI13" s="78">
        <f t="shared" si="16"/>
        <v>5.8982400000000004</v>
      </c>
      <c r="AJ13" s="57">
        <f t="shared" si="16"/>
        <v>5.8982400000000004</v>
      </c>
      <c r="AK13" s="57">
        <f t="shared" si="16"/>
        <v>5.8982400000000004</v>
      </c>
      <c r="AL13" s="57">
        <f t="shared" si="16"/>
        <v>5.8982400000000004</v>
      </c>
      <c r="AM13" s="57">
        <f t="shared" si="16"/>
        <v>5.8982400000000004</v>
      </c>
      <c r="AN13" s="57">
        <f t="shared" si="16"/>
        <v>5.8982400000000004</v>
      </c>
      <c r="AO13" s="78">
        <f t="shared" si="16"/>
        <v>4.7185920000000001</v>
      </c>
      <c r="AP13" s="57">
        <f t="shared" si="16"/>
        <v>4.7185920000000001</v>
      </c>
      <c r="AQ13" s="57">
        <f t="shared" si="16"/>
        <v>4.7185920000000001</v>
      </c>
      <c r="AR13" s="57">
        <f t="shared" si="16"/>
        <v>4.7185920000000001</v>
      </c>
      <c r="AS13" s="57">
        <f t="shared" si="16"/>
        <v>4.7185920000000001</v>
      </c>
      <c r="AT13" s="57">
        <f t="shared" si="16"/>
        <v>4.7185920000000001</v>
      </c>
      <c r="AU13" s="57"/>
      <c r="AV13" s="57"/>
      <c r="AW13" s="57"/>
      <c r="AX13" s="57"/>
      <c r="AY13" s="57"/>
      <c r="AZ13" s="57"/>
      <c r="BA13" s="57"/>
      <c r="BB13" s="57"/>
      <c r="BC13" s="57"/>
      <c r="BD13" s="57"/>
      <c r="BE13" s="57"/>
      <c r="BF13" s="57"/>
      <c r="BG13" s="57"/>
      <c r="BH13" s="57"/>
      <c r="BI13" s="57"/>
      <c r="BJ13" s="57"/>
      <c r="BK13" s="57"/>
      <c r="BL13" s="57"/>
      <c r="BM13" s="57"/>
      <c r="BN13" s="57"/>
      <c r="BO13" s="57"/>
      <c r="BP13" s="57"/>
      <c r="BQ13" s="57"/>
      <c r="BR13" s="57"/>
      <c r="BS13" s="57"/>
      <c r="BT13" s="57"/>
      <c r="BU13" s="57"/>
      <c r="BV13" s="57"/>
      <c r="BW13" s="57"/>
      <c r="BX13" s="57"/>
      <c r="BY13" s="57"/>
      <c r="BZ13" s="57"/>
      <c r="CA13" s="57"/>
      <c r="CB13" s="57"/>
    </row>
    <row r="14" spans="1:80" ht="15.75" hidden="1" customHeight="1" outlineLevel="1" x14ac:dyDescent="0.25">
      <c r="G14" s="141"/>
      <c r="H14" s="5" t="s">
        <v>10</v>
      </c>
      <c r="J14" s="6"/>
      <c r="K14" s="56">
        <f t="shared" si="9"/>
        <v>3.5999999999999996</v>
      </c>
      <c r="L14" s="6">
        <f t="shared" si="10"/>
        <v>3.5999999999999996</v>
      </c>
      <c r="M14" s="6">
        <f t="shared" si="11"/>
        <v>3.5999999999999996</v>
      </c>
      <c r="N14" s="6">
        <f t="shared" si="13"/>
        <v>3.5999999999999996</v>
      </c>
      <c r="O14" s="6">
        <f t="shared" si="14"/>
        <v>3.5999999999999996</v>
      </c>
      <c r="P14" s="6">
        <f t="shared" si="15"/>
        <v>3.5999999999999996</v>
      </c>
      <c r="Q14" s="6">
        <f>K14</f>
        <v>3.5999999999999996</v>
      </c>
      <c r="R14" s="6">
        <f>K14</f>
        <v>3.5999999999999996</v>
      </c>
      <c r="S14" s="6">
        <f>K14</f>
        <v>3.5999999999999996</v>
      </c>
      <c r="T14" s="6">
        <f>K14</f>
        <v>3.5999999999999996</v>
      </c>
      <c r="U14" s="6">
        <f>K14</f>
        <v>3.5999999999999996</v>
      </c>
      <c r="V14" s="6">
        <f>K14</f>
        <v>3.5999999999999996</v>
      </c>
      <c r="W14" s="76">
        <f t="shared" ref="W14:AT14" si="17">K14*0.8</f>
        <v>2.88</v>
      </c>
      <c r="X14" s="6">
        <f t="shared" si="17"/>
        <v>2.88</v>
      </c>
      <c r="Y14" s="6">
        <f t="shared" si="17"/>
        <v>2.88</v>
      </c>
      <c r="Z14" s="6">
        <f t="shared" si="17"/>
        <v>2.88</v>
      </c>
      <c r="AA14" s="6">
        <f t="shared" si="17"/>
        <v>2.88</v>
      </c>
      <c r="AB14" s="6">
        <f t="shared" si="17"/>
        <v>2.88</v>
      </c>
      <c r="AC14" s="6">
        <f t="shared" si="17"/>
        <v>2.88</v>
      </c>
      <c r="AD14" s="6">
        <f t="shared" si="17"/>
        <v>2.88</v>
      </c>
      <c r="AE14" s="6">
        <f t="shared" si="17"/>
        <v>2.88</v>
      </c>
      <c r="AF14" s="6">
        <f t="shared" si="17"/>
        <v>2.88</v>
      </c>
      <c r="AG14" s="6">
        <f t="shared" si="17"/>
        <v>2.88</v>
      </c>
      <c r="AH14" s="6">
        <f t="shared" si="17"/>
        <v>2.88</v>
      </c>
      <c r="AI14" s="78">
        <f t="shared" si="17"/>
        <v>2.3039999999999998</v>
      </c>
      <c r="AJ14" s="57">
        <f t="shared" si="17"/>
        <v>2.3039999999999998</v>
      </c>
      <c r="AK14" s="57">
        <f t="shared" si="17"/>
        <v>2.3039999999999998</v>
      </c>
      <c r="AL14" s="57">
        <f t="shared" si="17"/>
        <v>2.3039999999999998</v>
      </c>
      <c r="AM14" s="57">
        <f t="shared" si="17"/>
        <v>2.3039999999999998</v>
      </c>
      <c r="AN14" s="57">
        <f t="shared" si="17"/>
        <v>2.3039999999999998</v>
      </c>
      <c r="AO14" s="57">
        <f t="shared" si="17"/>
        <v>2.3039999999999998</v>
      </c>
      <c r="AP14" s="57">
        <f t="shared" si="17"/>
        <v>2.3039999999999998</v>
      </c>
      <c r="AQ14" s="57">
        <f t="shared" si="17"/>
        <v>2.3039999999999998</v>
      </c>
      <c r="AR14" s="57">
        <f t="shared" si="17"/>
        <v>2.3039999999999998</v>
      </c>
      <c r="AS14" s="57">
        <f t="shared" si="17"/>
        <v>2.3039999999999998</v>
      </c>
      <c r="AT14" s="57">
        <f t="shared" si="17"/>
        <v>2.3039999999999998</v>
      </c>
      <c r="AU14" s="57"/>
      <c r="AV14" s="57"/>
      <c r="AW14" s="57"/>
      <c r="AX14" s="57"/>
      <c r="AY14" s="57"/>
      <c r="AZ14" s="57"/>
      <c r="BA14" s="57"/>
      <c r="BB14" s="57"/>
      <c r="BC14" s="57"/>
      <c r="BD14" s="57"/>
      <c r="BE14" s="57"/>
      <c r="BF14" s="57"/>
      <c r="BG14" s="57"/>
      <c r="BH14" s="57"/>
      <c r="BI14" s="57"/>
      <c r="BJ14" s="57"/>
      <c r="BK14" s="57"/>
      <c r="BL14" s="57"/>
      <c r="BM14" s="57"/>
      <c r="BN14" s="57"/>
      <c r="BO14" s="57"/>
      <c r="BP14" s="57"/>
      <c r="BQ14" s="57"/>
      <c r="BR14" s="57"/>
      <c r="BS14" s="57"/>
      <c r="BT14" s="57"/>
      <c r="BU14" s="57"/>
      <c r="BV14" s="57"/>
      <c r="BW14" s="57"/>
      <c r="BX14" s="57"/>
      <c r="BY14" s="57"/>
      <c r="BZ14" s="57"/>
      <c r="CA14" s="57"/>
      <c r="CB14" s="57"/>
    </row>
    <row r="15" spans="1:80" ht="15.75" hidden="1" customHeight="1" outlineLevel="1" x14ac:dyDescent="0.25">
      <c r="G15" s="140">
        <f>G12+1</f>
        <v>3</v>
      </c>
      <c r="H15" s="5" t="s">
        <v>5</v>
      </c>
      <c r="J15" s="6"/>
      <c r="K15" s="6"/>
      <c r="L15" s="56">
        <f t="shared" ref="L15:L17" si="18">K12*1.2</f>
        <v>50.4</v>
      </c>
      <c r="M15" s="6">
        <f t="shared" ref="M15:M17" si="19">L15</f>
        <v>50.4</v>
      </c>
      <c r="N15" s="6">
        <f t="shared" ref="N15:N17" si="20">L15</f>
        <v>50.4</v>
      </c>
      <c r="O15" s="56">
        <f t="shared" ref="O15:AU15" si="21">L15*0.8</f>
        <v>40.32</v>
      </c>
      <c r="P15" s="6">
        <f t="shared" si="21"/>
        <v>40.32</v>
      </c>
      <c r="Q15" s="6">
        <f t="shared" si="21"/>
        <v>40.32</v>
      </c>
      <c r="R15" s="56">
        <f t="shared" si="21"/>
        <v>32.256</v>
      </c>
      <c r="S15" s="6">
        <f t="shared" si="21"/>
        <v>32.256</v>
      </c>
      <c r="T15" s="6">
        <f t="shared" si="21"/>
        <v>32.256</v>
      </c>
      <c r="U15" s="56">
        <f t="shared" si="21"/>
        <v>25.8048</v>
      </c>
      <c r="V15" s="6">
        <f t="shared" si="21"/>
        <v>25.8048</v>
      </c>
      <c r="W15" s="6">
        <f t="shared" si="21"/>
        <v>25.8048</v>
      </c>
      <c r="X15" s="76">
        <f t="shared" si="21"/>
        <v>20.643840000000001</v>
      </c>
      <c r="Y15" s="6">
        <f t="shared" si="21"/>
        <v>20.643840000000001</v>
      </c>
      <c r="Z15" s="6">
        <f t="shared" si="21"/>
        <v>20.643840000000001</v>
      </c>
      <c r="AA15" s="76">
        <f t="shared" si="21"/>
        <v>16.515072</v>
      </c>
      <c r="AB15" s="6">
        <f t="shared" si="21"/>
        <v>16.515072</v>
      </c>
      <c r="AC15" s="6">
        <f t="shared" si="21"/>
        <v>16.515072</v>
      </c>
      <c r="AD15" s="77">
        <f t="shared" si="21"/>
        <v>13.212057600000001</v>
      </c>
      <c r="AE15" s="57">
        <f t="shared" si="21"/>
        <v>13.212057600000001</v>
      </c>
      <c r="AF15" s="57">
        <f t="shared" si="21"/>
        <v>13.212057600000001</v>
      </c>
      <c r="AG15" s="77">
        <f t="shared" si="21"/>
        <v>10.569646080000002</v>
      </c>
      <c r="AH15" s="57">
        <f t="shared" si="21"/>
        <v>10.569646080000002</v>
      </c>
      <c r="AI15" s="57">
        <f t="shared" si="21"/>
        <v>10.569646080000002</v>
      </c>
      <c r="AJ15" s="78">
        <f t="shared" si="21"/>
        <v>8.4557168640000011</v>
      </c>
      <c r="AK15" s="57">
        <f t="shared" si="21"/>
        <v>8.4557168640000011</v>
      </c>
      <c r="AL15" s="57">
        <f t="shared" si="21"/>
        <v>8.4557168640000011</v>
      </c>
      <c r="AM15" s="78">
        <f t="shared" si="21"/>
        <v>6.7645734912000011</v>
      </c>
      <c r="AN15" s="57">
        <f t="shared" si="21"/>
        <v>6.7645734912000011</v>
      </c>
      <c r="AO15" s="57">
        <f t="shared" si="21"/>
        <v>6.7645734912000011</v>
      </c>
      <c r="AP15" s="78">
        <f t="shared" si="21"/>
        <v>5.4116587929600009</v>
      </c>
      <c r="AQ15" s="57">
        <f t="shared" si="21"/>
        <v>5.4116587929600009</v>
      </c>
      <c r="AR15" s="57">
        <f t="shared" si="21"/>
        <v>5.4116587929600009</v>
      </c>
      <c r="AS15" s="78">
        <f t="shared" si="21"/>
        <v>4.329327034368001</v>
      </c>
      <c r="AT15" s="57">
        <f t="shared" si="21"/>
        <v>4.329327034368001</v>
      </c>
      <c r="AU15" s="57">
        <f t="shared" si="21"/>
        <v>4.329327034368001</v>
      </c>
      <c r="AV15" s="57"/>
      <c r="AW15" s="57"/>
      <c r="AX15" s="57"/>
      <c r="AY15" s="57"/>
      <c r="AZ15" s="57"/>
      <c r="BA15" s="57"/>
      <c r="BB15" s="57"/>
      <c r="BC15" s="57"/>
      <c r="BD15" s="57"/>
      <c r="BE15" s="57"/>
      <c r="BF15" s="57"/>
      <c r="BG15" s="57"/>
      <c r="BH15" s="57"/>
      <c r="BI15" s="57"/>
      <c r="BJ15" s="57"/>
      <c r="BK15" s="57"/>
      <c r="BL15" s="57"/>
      <c r="BM15" s="57"/>
      <c r="BN15" s="57"/>
      <c r="BO15" s="57"/>
      <c r="BP15" s="57"/>
      <c r="BQ15" s="57"/>
      <c r="BR15" s="57"/>
      <c r="BS15" s="57"/>
      <c r="BT15" s="57"/>
      <c r="BU15" s="57"/>
      <c r="BV15" s="57"/>
      <c r="BW15" s="57"/>
      <c r="BX15" s="57"/>
      <c r="BY15" s="57"/>
      <c r="BZ15" s="57"/>
      <c r="CA15" s="57"/>
      <c r="CB15" s="57"/>
    </row>
    <row r="16" spans="1:80" ht="15.75" hidden="1" customHeight="1" outlineLevel="1" x14ac:dyDescent="0.25">
      <c r="G16" s="141"/>
      <c r="H16" s="5" t="s">
        <v>8</v>
      </c>
      <c r="J16" s="6"/>
      <c r="K16" s="6"/>
      <c r="L16" s="56">
        <f t="shared" si="18"/>
        <v>17.279999999999998</v>
      </c>
      <c r="M16" s="6">
        <f t="shared" si="19"/>
        <v>17.279999999999998</v>
      </c>
      <c r="N16" s="6">
        <f t="shared" si="20"/>
        <v>17.279999999999998</v>
      </c>
      <c r="O16" s="6">
        <f t="shared" ref="O16:O17" si="22">L16</f>
        <v>17.279999999999998</v>
      </c>
      <c r="P16" s="6">
        <f t="shared" ref="P16:P17" si="23">L16</f>
        <v>17.279999999999998</v>
      </c>
      <c r="Q16" s="6">
        <f t="shared" ref="Q16:Q17" si="24">L16</f>
        <v>17.279999999999998</v>
      </c>
      <c r="R16" s="56">
        <f t="shared" ref="R16:AU16" si="25">L16*0.8</f>
        <v>13.823999999999998</v>
      </c>
      <c r="S16" s="6">
        <f t="shared" si="25"/>
        <v>13.823999999999998</v>
      </c>
      <c r="T16" s="6">
        <f t="shared" si="25"/>
        <v>13.823999999999998</v>
      </c>
      <c r="U16" s="6">
        <f t="shared" si="25"/>
        <v>13.823999999999998</v>
      </c>
      <c r="V16" s="6">
        <f t="shared" si="25"/>
        <v>13.823999999999998</v>
      </c>
      <c r="W16" s="6">
        <f t="shared" si="25"/>
        <v>13.823999999999998</v>
      </c>
      <c r="X16" s="76">
        <f t="shared" si="25"/>
        <v>11.059199999999999</v>
      </c>
      <c r="Y16" s="6">
        <f t="shared" si="25"/>
        <v>11.059199999999999</v>
      </c>
      <c r="Z16" s="6">
        <f t="shared" si="25"/>
        <v>11.059199999999999</v>
      </c>
      <c r="AA16" s="6">
        <f t="shared" si="25"/>
        <v>11.059199999999999</v>
      </c>
      <c r="AB16" s="6">
        <f t="shared" si="25"/>
        <v>11.059199999999999</v>
      </c>
      <c r="AC16" s="6">
        <f t="shared" si="25"/>
        <v>11.059199999999999</v>
      </c>
      <c r="AD16" s="77">
        <f t="shared" si="25"/>
        <v>8.8473600000000001</v>
      </c>
      <c r="AE16" s="57">
        <f t="shared" si="25"/>
        <v>8.8473600000000001</v>
      </c>
      <c r="AF16" s="57">
        <f t="shared" si="25"/>
        <v>8.8473600000000001</v>
      </c>
      <c r="AG16" s="57">
        <f t="shared" si="25"/>
        <v>8.8473600000000001</v>
      </c>
      <c r="AH16" s="57">
        <f t="shared" si="25"/>
        <v>8.8473600000000001</v>
      </c>
      <c r="AI16" s="57">
        <f t="shared" si="25"/>
        <v>8.8473600000000001</v>
      </c>
      <c r="AJ16" s="78">
        <f t="shared" si="25"/>
        <v>7.0778880000000006</v>
      </c>
      <c r="AK16" s="57">
        <f t="shared" si="25"/>
        <v>7.0778880000000006</v>
      </c>
      <c r="AL16" s="57">
        <f t="shared" si="25"/>
        <v>7.0778880000000006</v>
      </c>
      <c r="AM16" s="57">
        <f t="shared" si="25"/>
        <v>7.0778880000000006</v>
      </c>
      <c r="AN16" s="57">
        <f t="shared" si="25"/>
        <v>7.0778880000000006</v>
      </c>
      <c r="AO16" s="57">
        <f t="shared" si="25"/>
        <v>7.0778880000000006</v>
      </c>
      <c r="AP16" s="78">
        <f t="shared" si="25"/>
        <v>5.6623104000000009</v>
      </c>
      <c r="AQ16" s="57">
        <f t="shared" si="25"/>
        <v>5.6623104000000009</v>
      </c>
      <c r="AR16" s="57">
        <f t="shared" si="25"/>
        <v>5.6623104000000009</v>
      </c>
      <c r="AS16" s="57">
        <f t="shared" si="25"/>
        <v>5.6623104000000009</v>
      </c>
      <c r="AT16" s="57">
        <f t="shared" si="25"/>
        <v>5.6623104000000009</v>
      </c>
      <c r="AU16" s="57">
        <f t="shared" si="25"/>
        <v>5.6623104000000009</v>
      </c>
      <c r="AV16" s="57"/>
      <c r="AW16" s="57"/>
      <c r="AX16" s="57"/>
      <c r="AY16" s="57"/>
      <c r="AZ16" s="57"/>
      <c r="BA16" s="57"/>
      <c r="BB16" s="57"/>
      <c r="BC16" s="57"/>
      <c r="BD16" s="57"/>
      <c r="BE16" s="57"/>
      <c r="BF16" s="57"/>
      <c r="BG16" s="57"/>
      <c r="BH16" s="57"/>
      <c r="BI16" s="57"/>
      <c r="BJ16" s="57"/>
      <c r="BK16" s="57"/>
      <c r="BL16" s="57"/>
      <c r="BM16" s="57"/>
      <c r="BN16" s="57"/>
      <c r="BO16" s="57"/>
      <c r="BP16" s="57"/>
      <c r="BQ16" s="57"/>
      <c r="BR16" s="57"/>
      <c r="BS16" s="57"/>
      <c r="BT16" s="57"/>
      <c r="BU16" s="57"/>
      <c r="BV16" s="57"/>
      <c r="BW16" s="57"/>
      <c r="BX16" s="57"/>
      <c r="BY16" s="57"/>
      <c r="BZ16" s="57"/>
      <c r="CA16" s="57"/>
      <c r="CB16" s="57"/>
    </row>
    <row r="17" spans="7:80" ht="15.75" hidden="1" customHeight="1" outlineLevel="1" x14ac:dyDescent="0.25">
      <c r="G17" s="141"/>
      <c r="H17" s="5" t="s">
        <v>10</v>
      </c>
      <c r="J17" s="6"/>
      <c r="K17" s="6"/>
      <c r="L17" s="56">
        <f t="shared" si="18"/>
        <v>4.3199999999999994</v>
      </c>
      <c r="M17" s="6">
        <f t="shared" si="19"/>
        <v>4.3199999999999994</v>
      </c>
      <c r="N17" s="6">
        <f t="shared" si="20"/>
        <v>4.3199999999999994</v>
      </c>
      <c r="O17" s="6">
        <f t="shared" si="22"/>
        <v>4.3199999999999994</v>
      </c>
      <c r="P17" s="6">
        <f t="shared" si="23"/>
        <v>4.3199999999999994</v>
      </c>
      <c r="Q17" s="6">
        <f t="shared" si="24"/>
        <v>4.3199999999999994</v>
      </c>
      <c r="R17" s="6">
        <f>L17</f>
        <v>4.3199999999999994</v>
      </c>
      <c r="S17" s="6">
        <f>L17</f>
        <v>4.3199999999999994</v>
      </c>
      <c r="T17" s="6">
        <f>L17</f>
        <v>4.3199999999999994</v>
      </c>
      <c r="U17" s="6">
        <f>L17</f>
        <v>4.3199999999999994</v>
      </c>
      <c r="V17" s="6">
        <f>L17</f>
        <v>4.3199999999999994</v>
      </c>
      <c r="W17" s="6">
        <f>L17</f>
        <v>4.3199999999999994</v>
      </c>
      <c r="X17" s="76">
        <f t="shared" ref="X17:AU17" si="26">L17*0.8</f>
        <v>3.4559999999999995</v>
      </c>
      <c r="Y17" s="6">
        <f t="shared" si="26"/>
        <v>3.4559999999999995</v>
      </c>
      <c r="Z17" s="6">
        <f t="shared" si="26"/>
        <v>3.4559999999999995</v>
      </c>
      <c r="AA17" s="6">
        <f t="shared" si="26"/>
        <v>3.4559999999999995</v>
      </c>
      <c r="AB17" s="6">
        <f t="shared" si="26"/>
        <v>3.4559999999999995</v>
      </c>
      <c r="AC17" s="6">
        <f t="shared" si="26"/>
        <v>3.4559999999999995</v>
      </c>
      <c r="AD17" s="6">
        <f t="shared" si="26"/>
        <v>3.4559999999999995</v>
      </c>
      <c r="AE17" s="6">
        <f t="shared" si="26"/>
        <v>3.4559999999999995</v>
      </c>
      <c r="AF17" s="6">
        <f t="shared" si="26"/>
        <v>3.4559999999999995</v>
      </c>
      <c r="AG17" s="6">
        <f t="shared" si="26"/>
        <v>3.4559999999999995</v>
      </c>
      <c r="AH17" s="6">
        <f t="shared" si="26"/>
        <v>3.4559999999999995</v>
      </c>
      <c r="AI17" s="6">
        <f t="shared" si="26"/>
        <v>3.4559999999999995</v>
      </c>
      <c r="AJ17" s="78">
        <f t="shared" si="26"/>
        <v>2.7647999999999997</v>
      </c>
      <c r="AK17" s="57">
        <f t="shared" si="26"/>
        <v>2.7647999999999997</v>
      </c>
      <c r="AL17" s="57">
        <f t="shared" si="26"/>
        <v>2.7647999999999997</v>
      </c>
      <c r="AM17" s="57">
        <f t="shared" si="26"/>
        <v>2.7647999999999997</v>
      </c>
      <c r="AN17" s="57">
        <f t="shared" si="26"/>
        <v>2.7647999999999997</v>
      </c>
      <c r="AO17" s="57">
        <f t="shared" si="26"/>
        <v>2.7647999999999997</v>
      </c>
      <c r="AP17" s="57">
        <f t="shared" si="26"/>
        <v>2.7647999999999997</v>
      </c>
      <c r="AQ17" s="57">
        <f t="shared" si="26"/>
        <v>2.7647999999999997</v>
      </c>
      <c r="AR17" s="57">
        <f t="shared" si="26"/>
        <v>2.7647999999999997</v>
      </c>
      <c r="AS17" s="57">
        <f t="shared" si="26"/>
        <v>2.7647999999999997</v>
      </c>
      <c r="AT17" s="57">
        <f t="shared" si="26"/>
        <v>2.7647999999999997</v>
      </c>
      <c r="AU17" s="57">
        <f t="shared" si="26"/>
        <v>2.7647999999999997</v>
      </c>
      <c r="AV17" s="57"/>
      <c r="AW17" s="57"/>
      <c r="AX17" s="57"/>
      <c r="AY17" s="57"/>
      <c r="AZ17" s="57"/>
      <c r="BA17" s="57"/>
      <c r="BB17" s="57"/>
      <c r="BC17" s="57"/>
      <c r="BD17" s="57"/>
      <c r="BE17" s="57"/>
      <c r="BF17" s="57"/>
      <c r="BG17" s="57"/>
      <c r="BH17" s="57"/>
      <c r="BI17" s="57"/>
      <c r="BJ17" s="57"/>
      <c r="BK17" s="57"/>
      <c r="BL17" s="57"/>
      <c r="BM17" s="57"/>
      <c r="BN17" s="57"/>
      <c r="BO17" s="57"/>
      <c r="BP17" s="57"/>
      <c r="BQ17" s="57"/>
      <c r="BR17" s="57"/>
      <c r="BS17" s="57"/>
      <c r="BT17" s="57"/>
      <c r="BU17" s="57"/>
      <c r="BV17" s="57"/>
      <c r="BW17" s="57"/>
      <c r="BX17" s="57"/>
      <c r="BY17" s="57"/>
      <c r="BZ17" s="57"/>
      <c r="CA17" s="57"/>
      <c r="CB17" s="57"/>
    </row>
    <row r="18" spans="7:80" ht="15.75" hidden="1" customHeight="1" outlineLevel="1" x14ac:dyDescent="0.25">
      <c r="G18" s="140">
        <f>G15+1</f>
        <v>4</v>
      </c>
      <c r="H18" s="5" t="s">
        <v>5</v>
      </c>
      <c r="J18" s="6"/>
      <c r="K18" s="6"/>
      <c r="L18" s="6"/>
      <c r="M18" s="79">
        <f t="shared" ref="M18:M20" si="27">L15*1.2</f>
        <v>60.48</v>
      </c>
      <c r="N18" s="58">
        <f t="shared" ref="N18:N20" si="28">M18</f>
        <v>60.48</v>
      </c>
      <c r="O18" s="58">
        <f t="shared" ref="O18:O20" si="29">M18</f>
        <v>60.48</v>
      </c>
      <c r="P18" s="79">
        <f t="shared" ref="P18:AV18" si="30">M18*0.8</f>
        <v>48.384</v>
      </c>
      <c r="Q18" s="58">
        <f t="shared" si="30"/>
        <v>48.384</v>
      </c>
      <c r="R18" s="58">
        <f t="shared" si="30"/>
        <v>48.384</v>
      </c>
      <c r="S18" s="79">
        <f t="shared" si="30"/>
        <v>38.7072</v>
      </c>
      <c r="T18" s="58">
        <f t="shared" si="30"/>
        <v>38.7072</v>
      </c>
      <c r="U18" s="58">
        <f t="shared" si="30"/>
        <v>38.7072</v>
      </c>
      <c r="V18" s="80">
        <f t="shared" si="30"/>
        <v>30.965760000000003</v>
      </c>
      <c r="W18" s="58">
        <f t="shared" si="30"/>
        <v>30.965760000000003</v>
      </c>
      <c r="X18" s="58">
        <f t="shared" si="30"/>
        <v>30.965760000000003</v>
      </c>
      <c r="Y18" s="80">
        <f t="shared" si="30"/>
        <v>24.772608000000005</v>
      </c>
      <c r="Z18" s="58">
        <f t="shared" si="30"/>
        <v>24.772608000000005</v>
      </c>
      <c r="AA18" s="58">
        <f t="shared" si="30"/>
        <v>24.772608000000005</v>
      </c>
      <c r="AB18" s="80">
        <f t="shared" si="30"/>
        <v>19.818086400000006</v>
      </c>
      <c r="AC18" s="58">
        <f t="shared" si="30"/>
        <v>19.818086400000006</v>
      </c>
      <c r="AD18" s="58">
        <f t="shared" si="30"/>
        <v>19.818086400000006</v>
      </c>
      <c r="AE18" s="80">
        <f t="shared" si="30"/>
        <v>15.854469120000005</v>
      </c>
      <c r="AF18" s="58">
        <f t="shared" si="30"/>
        <v>15.854469120000005</v>
      </c>
      <c r="AG18" s="58">
        <f t="shared" si="30"/>
        <v>15.854469120000005</v>
      </c>
      <c r="AH18" s="81">
        <f t="shared" si="30"/>
        <v>12.683575296000004</v>
      </c>
      <c r="AI18" s="58">
        <f t="shared" si="30"/>
        <v>12.683575296000004</v>
      </c>
      <c r="AJ18" s="58">
        <f t="shared" si="30"/>
        <v>12.683575296000004</v>
      </c>
      <c r="AK18" s="81">
        <f t="shared" si="30"/>
        <v>10.146860236800004</v>
      </c>
      <c r="AL18" s="58">
        <f t="shared" si="30"/>
        <v>10.146860236800004</v>
      </c>
      <c r="AM18" s="58">
        <f t="shared" si="30"/>
        <v>10.146860236800004</v>
      </c>
      <c r="AN18" s="81">
        <f t="shared" si="30"/>
        <v>8.1174881894400031</v>
      </c>
      <c r="AO18" s="58">
        <f t="shared" si="30"/>
        <v>8.1174881894400031</v>
      </c>
      <c r="AP18" s="58">
        <f t="shared" si="30"/>
        <v>8.1174881894400031</v>
      </c>
      <c r="AQ18" s="81">
        <f t="shared" si="30"/>
        <v>6.4939905515520024</v>
      </c>
      <c r="AR18" s="58">
        <f t="shared" si="30"/>
        <v>6.4939905515520024</v>
      </c>
      <c r="AS18" s="58">
        <f t="shared" si="30"/>
        <v>6.4939905515520024</v>
      </c>
      <c r="AT18" s="58">
        <f t="shared" si="30"/>
        <v>5.195192441241602</v>
      </c>
      <c r="AU18" s="58">
        <f t="shared" si="30"/>
        <v>5.195192441241602</v>
      </c>
      <c r="AV18" s="58">
        <f t="shared" si="30"/>
        <v>5.195192441241602</v>
      </c>
      <c r="AW18" s="58"/>
      <c r="AX18" s="58"/>
      <c r="AY18" s="58"/>
      <c r="AZ18" s="58"/>
      <c r="BA18" s="58"/>
      <c r="BB18" s="58"/>
      <c r="BC18" s="58"/>
      <c r="BD18" s="58"/>
      <c r="BE18" s="58"/>
      <c r="BF18" s="58"/>
      <c r="BG18" s="58"/>
      <c r="BH18" s="58"/>
      <c r="BI18" s="58"/>
      <c r="BJ18" s="58"/>
      <c r="BK18" s="58"/>
      <c r="BL18" s="58"/>
      <c r="BM18" s="58"/>
      <c r="BN18" s="58"/>
      <c r="BO18" s="58"/>
      <c r="BP18" s="58"/>
      <c r="BQ18" s="58"/>
      <c r="BR18" s="58"/>
      <c r="BS18" s="58"/>
      <c r="BT18" s="58"/>
      <c r="BU18" s="58"/>
      <c r="BV18" s="58"/>
      <c r="BW18" s="58"/>
      <c r="BX18" s="58"/>
      <c r="BY18" s="58"/>
      <c r="BZ18" s="58"/>
      <c r="CA18" s="58"/>
      <c r="CB18" s="58"/>
    </row>
    <row r="19" spans="7:80" ht="15.75" hidden="1" customHeight="1" outlineLevel="1" x14ac:dyDescent="0.25">
      <c r="G19" s="141"/>
      <c r="H19" s="5" t="s">
        <v>8</v>
      </c>
      <c r="J19" s="6"/>
      <c r="K19" s="6"/>
      <c r="L19" s="6"/>
      <c r="M19" s="79">
        <f t="shared" si="27"/>
        <v>20.735999999999997</v>
      </c>
      <c r="N19" s="58">
        <f t="shared" si="28"/>
        <v>20.735999999999997</v>
      </c>
      <c r="O19" s="58">
        <f t="shared" si="29"/>
        <v>20.735999999999997</v>
      </c>
      <c r="P19" s="58">
        <f t="shared" ref="P19:P20" si="31">M19</f>
        <v>20.735999999999997</v>
      </c>
      <c r="Q19" s="58">
        <f t="shared" ref="Q19:Q20" si="32">M19</f>
        <v>20.735999999999997</v>
      </c>
      <c r="R19" s="58">
        <f t="shared" ref="R19:R20" si="33">M19</f>
        <v>20.735999999999997</v>
      </c>
      <c r="S19" s="79">
        <f t="shared" ref="S19:AV19" si="34">M19*0.8</f>
        <v>16.588799999999999</v>
      </c>
      <c r="T19" s="58">
        <f t="shared" si="34"/>
        <v>16.588799999999999</v>
      </c>
      <c r="U19" s="58">
        <f t="shared" si="34"/>
        <v>16.588799999999999</v>
      </c>
      <c r="V19" s="58">
        <f t="shared" si="34"/>
        <v>16.588799999999999</v>
      </c>
      <c r="W19" s="58">
        <f t="shared" si="34"/>
        <v>16.588799999999999</v>
      </c>
      <c r="X19" s="58">
        <f t="shared" si="34"/>
        <v>16.588799999999999</v>
      </c>
      <c r="Y19" s="80">
        <f t="shared" si="34"/>
        <v>13.271039999999999</v>
      </c>
      <c r="Z19" s="58">
        <f t="shared" si="34"/>
        <v>13.271039999999999</v>
      </c>
      <c r="AA19" s="58">
        <f t="shared" si="34"/>
        <v>13.271039999999999</v>
      </c>
      <c r="AB19" s="58">
        <f t="shared" si="34"/>
        <v>13.271039999999999</v>
      </c>
      <c r="AC19" s="58">
        <f t="shared" si="34"/>
        <v>13.271039999999999</v>
      </c>
      <c r="AD19" s="58">
        <f t="shared" si="34"/>
        <v>13.271039999999999</v>
      </c>
      <c r="AE19" s="80">
        <f t="shared" si="34"/>
        <v>10.616832</v>
      </c>
      <c r="AF19" s="58">
        <f t="shared" si="34"/>
        <v>10.616832</v>
      </c>
      <c r="AG19" s="58">
        <f t="shared" si="34"/>
        <v>10.616832</v>
      </c>
      <c r="AH19" s="58">
        <f t="shared" si="34"/>
        <v>10.616832</v>
      </c>
      <c r="AI19" s="58">
        <f t="shared" si="34"/>
        <v>10.616832</v>
      </c>
      <c r="AJ19" s="58">
        <f t="shared" si="34"/>
        <v>10.616832</v>
      </c>
      <c r="AK19" s="81">
        <f t="shared" si="34"/>
        <v>8.4934656000000004</v>
      </c>
      <c r="AL19" s="58">
        <f t="shared" si="34"/>
        <v>8.4934656000000004</v>
      </c>
      <c r="AM19" s="58">
        <f t="shared" si="34"/>
        <v>8.4934656000000004</v>
      </c>
      <c r="AN19" s="58">
        <f t="shared" si="34"/>
        <v>8.4934656000000004</v>
      </c>
      <c r="AO19" s="58">
        <f t="shared" si="34"/>
        <v>8.4934656000000004</v>
      </c>
      <c r="AP19" s="58">
        <f t="shared" si="34"/>
        <v>8.4934656000000004</v>
      </c>
      <c r="AQ19" s="81">
        <f t="shared" si="34"/>
        <v>6.7947724800000007</v>
      </c>
      <c r="AR19" s="58">
        <f t="shared" si="34"/>
        <v>6.7947724800000007</v>
      </c>
      <c r="AS19" s="58">
        <f t="shared" si="34"/>
        <v>6.7947724800000007</v>
      </c>
      <c r="AT19" s="58">
        <f t="shared" si="34"/>
        <v>6.7947724800000007</v>
      </c>
      <c r="AU19" s="58">
        <f t="shared" si="34"/>
        <v>6.7947724800000007</v>
      </c>
      <c r="AV19" s="58">
        <f t="shared" si="34"/>
        <v>6.7947724800000007</v>
      </c>
      <c r="AW19" s="58"/>
      <c r="AX19" s="58"/>
      <c r="AY19" s="58"/>
      <c r="AZ19" s="58"/>
      <c r="BA19" s="58"/>
      <c r="BB19" s="58"/>
      <c r="BC19" s="58"/>
      <c r="BD19" s="58"/>
      <c r="BE19" s="58"/>
      <c r="BF19" s="58"/>
      <c r="BG19" s="58"/>
      <c r="BH19" s="58"/>
      <c r="BI19" s="58"/>
      <c r="BJ19" s="58"/>
      <c r="BK19" s="58"/>
      <c r="BL19" s="58"/>
      <c r="BM19" s="58"/>
      <c r="BN19" s="58"/>
      <c r="BO19" s="58"/>
      <c r="BP19" s="58"/>
      <c r="BQ19" s="58"/>
      <c r="BR19" s="58"/>
      <c r="BS19" s="58"/>
      <c r="BT19" s="58"/>
      <c r="BU19" s="58"/>
      <c r="BV19" s="58"/>
      <c r="BW19" s="58"/>
      <c r="BX19" s="58"/>
      <c r="BY19" s="58"/>
      <c r="BZ19" s="58"/>
      <c r="CA19" s="58"/>
      <c r="CB19" s="58"/>
    </row>
    <row r="20" spans="7:80" ht="15.75" hidden="1" customHeight="1" outlineLevel="1" x14ac:dyDescent="0.25">
      <c r="G20" s="141"/>
      <c r="H20" s="5" t="s">
        <v>10</v>
      </c>
      <c r="J20" s="6"/>
      <c r="K20" s="6"/>
      <c r="L20" s="6"/>
      <c r="M20" s="79">
        <f t="shared" si="27"/>
        <v>5.1839999999999993</v>
      </c>
      <c r="N20" s="58">
        <f t="shared" si="28"/>
        <v>5.1839999999999993</v>
      </c>
      <c r="O20" s="58">
        <f t="shared" si="29"/>
        <v>5.1839999999999993</v>
      </c>
      <c r="P20" s="58">
        <f t="shared" si="31"/>
        <v>5.1839999999999993</v>
      </c>
      <c r="Q20" s="58">
        <f t="shared" si="32"/>
        <v>5.1839999999999993</v>
      </c>
      <c r="R20" s="58">
        <f t="shared" si="33"/>
        <v>5.1839999999999993</v>
      </c>
      <c r="S20" s="58">
        <f>M20</f>
        <v>5.1839999999999993</v>
      </c>
      <c r="T20" s="58">
        <f>M20</f>
        <v>5.1839999999999993</v>
      </c>
      <c r="U20" s="58">
        <f>M20</f>
        <v>5.1839999999999993</v>
      </c>
      <c r="V20" s="58">
        <f>M20</f>
        <v>5.1839999999999993</v>
      </c>
      <c r="W20" s="58">
        <f>M20</f>
        <v>5.1839999999999993</v>
      </c>
      <c r="X20" s="58">
        <f>M20</f>
        <v>5.1839999999999993</v>
      </c>
      <c r="Y20" s="80">
        <f t="shared" ref="Y20:AV20" si="35">M20*0.8</f>
        <v>4.1471999999999998</v>
      </c>
      <c r="Z20" s="58">
        <f t="shared" si="35"/>
        <v>4.1471999999999998</v>
      </c>
      <c r="AA20" s="58">
        <f t="shared" si="35"/>
        <v>4.1471999999999998</v>
      </c>
      <c r="AB20" s="58">
        <f t="shared" si="35"/>
        <v>4.1471999999999998</v>
      </c>
      <c r="AC20" s="58">
        <f t="shared" si="35"/>
        <v>4.1471999999999998</v>
      </c>
      <c r="AD20" s="58">
        <f t="shared" si="35"/>
        <v>4.1471999999999998</v>
      </c>
      <c r="AE20" s="58">
        <f t="shared" si="35"/>
        <v>4.1471999999999998</v>
      </c>
      <c r="AF20" s="58">
        <f t="shared" si="35"/>
        <v>4.1471999999999998</v>
      </c>
      <c r="AG20" s="58">
        <f t="shared" si="35"/>
        <v>4.1471999999999998</v>
      </c>
      <c r="AH20" s="58">
        <f t="shared" si="35"/>
        <v>4.1471999999999998</v>
      </c>
      <c r="AI20" s="58">
        <f t="shared" si="35"/>
        <v>4.1471999999999998</v>
      </c>
      <c r="AJ20" s="58">
        <f t="shared" si="35"/>
        <v>4.1471999999999998</v>
      </c>
      <c r="AK20" s="81">
        <f t="shared" si="35"/>
        <v>3.3177599999999998</v>
      </c>
      <c r="AL20" s="58">
        <f t="shared" si="35"/>
        <v>3.3177599999999998</v>
      </c>
      <c r="AM20" s="58">
        <f t="shared" si="35"/>
        <v>3.3177599999999998</v>
      </c>
      <c r="AN20" s="58">
        <f t="shared" si="35"/>
        <v>3.3177599999999998</v>
      </c>
      <c r="AO20" s="58">
        <f t="shared" si="35"/>
        <v>3.3177599999999998</v>
      </c>
      <c r="AP20" s="58">
        <f t="shared" si="35"/>
        <v>3.3177599999999998</v>
      </c>
      <c r="AQ20" s="58">
        <f t="shared" si="35"/>
        <v>3.3177599999999998</v>
      </c>
      <c r="AR20" s="58">
        <f t="shared" si="35"/>
        <v>3.3177599999999998</v>
      </c>
      <c r="AS20" s="58">
        <f t="shared" si="35"/>
        <v>3.3177599999999998</v>
      </c>
      <c r="AT20" s="58">
        <f t="shared" si="35"/>
        <v>3.3177599999999998</v>
      </c>
      <c r="AU20" s="58">
        <f t="shared" si="35"/>
        <v>3.3177599999999998</v>
      </c>
      <c r="AV20" s="58">
        <f t="shared" si="35"/>
        <v>3.3177599999999998</v>
      </c>
      <c r="AW20" s="58"/>
      <c r="AX20" s="58"/>
      <c r="AY20" s="58"/>
      <c r="AZ20" s="58"/>
      <c r="BA20" s="58"/>
      <c r="BB20" s="58"/>
      <c r="BC20" s="58"/>
      <c r="BD20" s="58"/>
      <c r="BE20" s="58"/>
      <c r="BF20" s="58"/>
      <c r="BG20" s="58"/>
      <c r="BH20" s="58"/>
      <c r="BI20" s="58"/>
      <c r="BJ20" s="58"/>
      <c r="BK20" s="58"/>
      <c r="BL20" s="58"/>
      <c r="BM20" s="58"/>
      <c r="BN20" s="58"/>
      <c r="BO20" s="58"/>
      <c r="BP20" s="58"/>
      <c r="BQ20" s="58"/>
      <c r="BR20" s="58"/>
      <c r="BS20" s="58"/>
      <c r="BT20" s="58"/>
      <c r="BU20" s="58"/>
      <c r="BV20" s="58"/>
      <c r="BW20" s="58"/>
      <c r="BX20" s="58"/>
      <c r="BY20" s="58"/>
      <c r="BZ20" s="58"/>
      <c r="CA20" s="58"/>
      <c r="CB20" s="58"/>
    </row>
    <row r="21" spans="7:80" ht="15.75" hidden="1" customHeight="1" outlineLevel="1" x14ac:dyDescent="0.25">
      <c r="G21" s="140">
        <f>G18+1</f>
        <v>5</v>
      </c>
      <c r="H21" s="5" t="s">
        <v>5</v>
      </c>
      <c r="J21" s="6"/>
      <c r="K21" s="6"/>
      <c r="L21" s="6"/>
      <c r="M21" s="6"/>
      <c r="N21" s="79">
        <f t="shared" ref="N21:N23" si="36">M18*1.2</f>
        <v>72.575999999999993</v>
      </c>
      <c r="O21" s="58">
        <f t="shared" ref="O21:O23" si="37">N21</f>
        <v>72.575999999999993</v>
      </c>
      <c r="P21" s="58">
        <f t="shared" ref="P21:P23" si="38">N21</f>
        <v>72.575999999999993</v>
      </c>
      <c r="Q21" s="82">
        <f t="shared" ref="Q21:AW21" si="39">N21*0.8</f>
        <v>58.0608</v>
      </c>
      <c r="R21" s="58">
        <f t="shared" si="39"/>
        <v>58.0608</v>
      </c>
      <c r="S21" s="58">
        <f t="shared" si="39"/>
        <v>58.0608</v>
      </c>
      <c r="T21" s="79">
        <f t="shared" si="39"/>
        <v>46.448640000000005</v>
      </c>
      <c r="U21" s="58">
        <f t="shared" si="39"/>
        <v>46.448640000000005</v>
      </c>
      <c r="V21" s="58">
        <f t="shared" si="39"/>
        <v>46.448640000000005</v>
      </c>
      <c r="W21" s="80">
        <f t="shared" si="39"/>
        <v>37.158912000000008</v>
      </c>
      <c r="X21" s="58">
        <f t="shared" si="39"/>
        <v>37.158912000000008</v>
      </c>
      <c r="Y21" s="58">
        <f t="shared" si="39"/>
        <v>37.158912000000008</v>
      </c>
      <c r="Z21" s="80">
        <f t="shared" si="39"/>
        <v>29.727129600000008</v>
      </c>
      <c r="AA21" s="58">
        <f t="shared" si="39"/>
        <v>29.727129600000008</v>
      </c>
      <c r="AB21" s="58">
        <f t="shared" si="39"/>
        <v>29.727129600000008</v>
      </c>
      <c r="AC21" s="80">
        <f t="shared" si="39"/>
        <v>23.781703680000007</v>
      </c>
      <c r="AD21" s="58">
        <f t="shared" si="39"/>
        <v>23.781703680000007</v>
      </c>
      <c r="AE21" s="58">
        <f t="shared" si="39"/>
        <v>23.781703680000007</v>
      </c>
      <c r="AF21" s="80">
        <f t="shared" si="39"/>
        <v>19.025362944000005</v>
      </c>
      <c r="AG21" s="58">
        <f t="shared" si="39"/>
        <v>19.025362944000005</v>
      </c>
      <c r="AH21" s="58">
        <f t="shared" si="39"/>
        <v>19.025362944000005</v>
      </c>
      <c r="AI21" s="81">
        <f t="shared" si="39"/>
        <v>15.220290355200005</v>
      </c>
      <c r="AJ21" s="58">
        <f t="shared" si="39"/>
        <v>15.220290355200005</v>
      </c>
      <c r="AK21" s="58">
        <f t="shared" si="39"/>
        <v>15.220290355200005</v>
      </c>
      <c r="AL21" s="81">
        <f t="shared" si="39"/>
        <v>12.176232284160005</v>
      </c>
      <c r="AM21" s="58">
        <f t="shared" si="39"/>
        <v>12.176232284160005</v>
      </c>
      <c r="AN21" s="58">
        <f t="shared" si="39"/>
        <v>12.176232284160005</v>
      </c>
      <c r="AO21" s="81">
        <f t="shared" si="39"/>
        <v>9.7409858273280037</v>
      </c>
      <c r="AP21" s="58">
        <f t="shared" si="39"/>
        <v>9.7409858273280037</v>
      </c>
      <c r="AQ21" s="58">
        <f t="shared" si="39"/>
        <v>9.7409858273280037</v>
      </c>
      <c r="AR21" s="81">
        <f t="shared" si="39"/>
        <v>7.7927886618624029</v>
      </c>
      <c r="AS21" s="58">
        <f t="shared" si="39"/>
        <v>7.7927886618624029</v>
      </c>
      <c r="AT21" s="58">
        <f t="shared" si="39"/>
        <v>7.7927886618624029</v>
      </c>
      <c r="AU21" s="58">
        <f t="shared" si="39"/>
        <v>6.2342309294899225</v>
      </c>
      <c r="AV21" s="58">
        <f t="shared" si="39"/>
        <v>6.2342309294899225</v>
      </c>
      <c r="AW21" s="58">
        <f t="shared" si="39"/>
        <v>6.2342309294899225</v>
      </c>
      <c r="AX21" s="58"/>
      <c r="AY21" s="58"/>
      <c r="AZ21" s="58"/>
      <c r="BA21" s="58"/>
      <c r="BB21" s="58"/>
      <c r="BC21" s="58"/>
      <c r="BD21" s="58"/>
      <c r="BE21" s="58"/>
      <c r="BF21" s="58"/>
      <c r="BG21" s="58"/>
      <c r="BH21" s="58"/>
      <c r="BI21" s="58"/>
      <c r="BJ21" s="58"/>
      <c r="BK21" s="58"/>
      <c r="BL21" s="58"/>
      <c r="BM21" s="58"/>
      <c r="BN21" s="58"/>
      <c r="BO21" s="58"/>
      <c r="BP21" s="58"/>
      <c r="BQ21" s="58"/>
      <c r="BR21" s="58"/>
      <c r="BS21" s="58"/>
      <c r="BT21" s="58"/>
      <c r="BU21" s="58"/>
      <c r="BV21" s="58"/>
      <c r="BW21" s="58"/>
      <c r="BX21" s="58"/>
      <c r="BY21" s="58"/>
      <c r="BZ21" s="58"/>
      <c r="CA21" s="58"/>
      <c r="CB21" s="58"/>
    </row>
    <row r="22" spans="7:80" ht="15.75" hidden="1" customHeight="1" outlineLevel="1" x14ac:dyDescent="0.25">
      <c r="G22" s="141"/>
      <c r="H22" s="5" t="s">
        <v>8</v>
      </c>
      <c r="J22" s="6"/>
      <c r="K22" s="6"/>
      <c r="L22" s="6"/>
      <c r="M22" s="6"/>
      <c r="N22" s="79">
        <f t="shared" si="36"/>
        <v>24.883199999999995</v>
      </c>
      <c r="O22" s="58">
        <f t="shared" si="37"/>
        <v>24.883199999999995</v>
      </c>
      <c r="P22" s="58">
        <f t="shared" si="38"/>
        <v>24.883199999999995</v>
      </c>
      <c r="Q22" s="58">
        <f t="shared" ref="Q22:Q23" si="40">N22</f>
        <v>24.883199999999995</v>
      </c>
      <c r="R22" s="58">
        <f t="shared" ref="R22:R23" si="41">N22</f>
        <v>24.883199999999995</v>
      </c>
      <c r="S22" s="58">
        <f t="shared" ref="S22:S23" si="42">N22</f>
        <v>24.883199999999995</v>
      </c>
      <c r="T22" s="79">
        <f t="shared" ref="T22:AW22" si="43">N22*0.8</f>
        <v>19.906559999999999</v>
      </c>
      <c r="U22" s="58">
        <f t="shared" si="43"/>
        <v>19.906559999999999</v>
      </c>
      <c r="V22" s="58">
        <f t="shared" si="43"/>
        <v>19.906559999999999</v>
      </c>
      <c r="W22" s="58">
        <f t="shared" si="43"/>
        <v>19.906559999999999</v>
      </c>
      <c r="X22" s="58">
        <f t="shared" si="43"/>
        <v>19.906559999999999</v>
      </c>
      <c r="Y22" s="58">
        <f t="shared" si="43"/>
        <v>19.906559999999999</v>
      </c>
      <c r="Z22" s="80">
        <f t="shared" si="43"/>
        <v>15.925248</v>
      </c>
      <c r="AA22" s="58">
        <f t="shared" si="43"/>
        <v>15.925248</v>
      </c>
      <c r="AB22" s="58">
        <f t="shared" si="43"/>
        <v>15.925248</v>
      </c>
      <c r="AC22" s="58">
        <f t="shared" si="43"/>
        <v>15.925248</v>
      </c>
      <c r="AD22" s="58">
        <f t="shared" si="43"/>
        <v>15.925248</v>
      </c>
      <c r="AE22" s="58">
        <f t="shared" si="43"/>
        <v>15.925248</v>
      </c>
      <c r="AF22" s="80">
        <f t="shared" si="43"/>
        <v>12.740198400000001</v>
      </c>
      <c r="AG22" s="58">
        <f t="shared" si="43"/>
        <v>12.740198400000001</v>
      </c>
      <c r="AH22" s="58">
        <f t="shared" si="43"/>
        <v>12.740198400000001</v>
      </c>
      <c r="AI22" s="58">
        <f t="shared" si="43"/>
        <v>12.740198400000001</v>
      </c>
      <c r="AJ22" s="58">
        <f t="shared" si="43"/>
        <v>12.740198400000001</v>
      </c>
      <c r="AK22" s="58">
        <f t="shared" si="43"/>
        <v>12.740198400000001</v>
      </c>
      <c r="AL22" s="81">
        <f t="shared" si="43"/>
        <v>10.192158720000002</v>
      </c>
      <c r="AM22" s="58">
        <f t="shared" si="43"/>
        <v>10.192158720000002</v>
      </c>
      <c r="AN22" s="58">
        <f t="shared" si="43"/>
        <v>10.192158720000002</v>
      </c>
      <c r="AO22" s="58">
        <f t="shared" si="43"/>
        <v>10.192158720000002</v>
      </c>
      <c r="AP22" s="58">
        <f t="shared" si="43"/>
        <v>10.192158720000002</v>
      </c>
      <c r="AQ22" s="58">
        <f t="shared" si="43"/>
        <v>10.192158720000002</v>
      </c>
      <c r="AR22" s="81">
        <f t="shared" si="43"/>
        <v>8.1537269760000015</v>
      </c>
      <c r="AS22" s="58">
        <f t="shared" si="43"/>
        <v>8.1537269760000015</v>
      </c>
      <c r="AT22" s="58">
        <f t="shared" si="43"/>
        <v>8.1537269760000015</v>
      </c>
      <c r="AU22" s="58">
        <f t="shared" si="43"/>
        <v>8.1537269760000015</v>
      </c>
      <c r="AV22" s="58">
        <f t="shared" si="43"/>
        <v>8.1537269760000015</v>
      </c>
      <c r="AW22" s="58">
        <f t="shared" si="43"/>
        <v>8.1537269760000015</v>
      </c>
      <c r="AX22" s="58"/>
      <c r="AY22" s="58"/>
      <c r="AZ22" s="58"/>
      <c r="BA22" s="58"/>
      <c r="BB22" s="58"/>
      <c r="BC22" s="58"/>
      <c r="BD22" s="58"/>
      <c r="BE22" s="58"/>
      <c r="BF22" s="58"/>
      <c r="BG22" s="58"/>
      <c r="BH22" s="58"/>
      <c r="BI22" s="58"/>
      <c r="BJ22" s="58"/>
      <c r="BK22" s="58"/>
      <c r="BL22" s="58"/>
      <c r="BM22" s="58"/>
      <c r="BN22" s="58"/>
      <c r="BO22" s="58"/>
      <c r="BP22" s="58"/>
      <c r="BQ22" s="58"/>
      <c r="BR22" s="58"/>
      <c r="BS22" s="58"/>
      <c r="BT22" s="58"/>
      <c r="BU22" s="58"/>
      <c r="BV22" s="58"/>
      <c r="BW22" s="58"/>
      <c r="BX22" s="58"/>
      <c r="BY22" s="58"/>
      <c r="BZ22" s="58"/>
      <c r="CA22" s="58"/>
      <c r="CB22" s="58"/>
    </row>
    <row r="23" spans="7:80" ht="15.75" hidden="1" customHeight="1" outlineLevel="1" x14ac:dyDescent="0.25">
      <c r="G23" s="141"/>
      <c r="H23" s="5" t="s">
        <v>10</v>
      </c>
      <c r="J23" s="6"/>
      <c r="K23" s="6"/>
      <c r="L23" s="6"/>
      <c r="M23" s="6"/>
      <c r="N23" s="79">
        <f t="shared" si="36"/>
        <v>6.2207999999999988</v>
      </c>
      <c r="O23" s="58">
        <f t="shared" si="37"/>
        <v>6.2207999999999988</v>
      </c>
      <c r="P23" s="58">
        <f t="shared" si="38"/>
        <v>6.2207999999999988</v>
      </c>
      <c r="Q23" s="58">
        <f t="shared" si="40"/>
        <v>6.2207999999999988</v>
      </c>
      <c r="R23" s="58">
        <f t="shared" si="41"/>
        <v>6.2207999999999988</v>
      </c>
      <c r="S23" s="58">
        <f t="shared" si="42"/>
        <v>6.2207999999999988</v>
      </c>
      <c r="T23" s="58">
        <f>N23</f>
        <v>6.2207999999999988</v>
      </c>
      <c r="U23" s="58">
        <f>N23</f>
        <v>6.2207999999999988</v>
      </c>
      <c r="V23" s="58">
        <f>N23</f>
        <v>6.2207999999999988</v>
      </c>
      <c r="W23" s="58">
        <f>N23</f>
        <v>6.2207999999999988</v>
      </c>
      <c r="X23" s="58">
        <f>N23</f>
        <v>6.2207999999999988</v>
      </c>
      <c r="Y23" s="58">
        <f>N23</f>
        <v>6.2207999999999988</v>
      </c>
      <c r="Z23" s="80">
        <f t="shared" ref="Z23:AW23" si="44">N23*0.8</f>
        <v>4.9766399999999997</v>
      </c>
      <c r="AA23" s="58">
        <f t="shared" si="44"/>
        <v>4.9766399999999997</v>
      </c>
      <c r="AB23" s="58">
        <f t="shared" si="44"/>
        <v>4.9766399999999997</v>
      </c>
      <c r="AC23" s="58">
        <f t="shared" si="44"/>
        <v>4.9766399999999997</v>
      </c>
      <c r="AD23" s="58">
        <f t="shared" si="44"/>
        <v>4.9766399999999997</v>
      </c>
      <c r="AE23" s="58">
        <f t="shared" si="44"/>
        <v>4.9766399999999997</v>
      </c>
      <c r="AF23" s="58">
        <f t="shared" si="44"/>
        <v>4.9766399999999997</v>
      </c>
      <c r="AG23" s="58">
        <f t="shared" si="44"/>
        <v>4.9766399999999997</v>
      </c>
      <c r="AH23" s="58">
        <f t="shared" si="44"/>
        <v>4.9766399999999997</v>
      </c>
      <c r="AI23" s="58">
        <f t="shared" si="44"/>
        <v>4.9766399999999997</v>
      </c>
      <c r="AJ23" s="58">
        <f t="shared" si="44"/>
        <v>4.9766399999999997</v>
      </c>
      <c r="AK23" s="58">
        <f t="shared" si="44"/>
        <v>4.9766399999999997</v>
      </c>
      <c r="AL23" s="81">
        <f t="shared" si="44"/>
        <v>3.981312</v>
      </c>
      <c r="AM23" s="58">
        <f t="shared" si="44"/>
        <v>3.981312</v>
      </c>
      <c r="AN23" s="58">
        <f t="shared" si="44"/>
        <v>3.981312</v>
      </c>
      <c r="AO23" s="58">
        <f t="shared" si="44"/>
        <v>3.981312</v>
      </c>
      <c r="AP23" s="58">
        <f t="shared" si="44"/>
        <v>3.981312</v>
      </c>
      <c r="AQ23" s="58">
        <f t="shared" si="44"/>
        <v>3.981312</v>
      </c>
      <c r="AR23" s="58">
        <f t="shared" si="44"/>
        <v>3.981312</v>
      </c>
      <c r="AS23" s="58">
        <f t="shared" si="44"/>
        <v>3.981312</v>
      </c>
      <c r="AT23" s="58">
        <f t="shared" si="44"/>
        <v>3.981312</v>
      </c>
      <c r="AU23" s="58">
        <f t="shared" si="44"/>
        <v>3.981312</v>
      </c>
      <c r="AV23" s="58">
        <f t="shared" si="44"/>
        <v>3.981312</v>
      </c>
      <c r="AW23" s="58">
        <f t="shared" si="44"/>
        <v>3.981312</v>
      </c>
      <c r="AX23" s="58"/>
      <c r="AY23" s="58"/>
      <c r="AZ23" s="58"/>
      <c r="BA23" s="58"/>
      <c r="BB23" s="58"/>
      <c r="BC23" s="58"/>
      <c r="BD23" s="58"/>
      <c r="BE23" s="58"/>
      <c r="BF23" s="58"/>
      <c r="BG23" s="58"/>
      <c r="BH23" s="58"/>
      <c r="BI23" s="58"/>
      <c r="BJ23" s="58"/>
      <c r="BK23" s="58"/>
      <c r="BL23" s="58"/>
      <c r="BM23" s="58"/>
      <c r="BN23" s="58"/>
      <c r="BO23" s="58"/>
      <c r="BP23" s="58"/>
      <c r="BQ23" s="58"/>
      <c r="BR23" s="58"/>
      <c r="BS23" s="58"/>
      <c r="BT23" s="58"/>
      <c r="BU23" s="58"/>
      <c r="BV23" s="58"/>
      <c r="BW23" s="58"/>
      <c r="BX23" s="58"/>
      <c r="BY23" s="58"/>
      <c r="BZ23" s="58"/>
      <c r="CA23" s="58"/>
      <c r="CB23" s="58"/>
    </row>
    <row r="24" spans="7:80" ht="15.75" hidden="1" customHeight="1" outlineLevel="1" x14ac:dyDescent="0.25">
      <c r="G24" s="140">
        <f>G21+1</f>
        <v>6</v>
      </c>
      <c r="H24" s="5" t="s">
        <v>5</v>
      </c>
      <c r="J24" s="6"/>
      <c r="K24" s="6"/>
      <c r="L24" s="6"/>
      <c r="M24" s="6"/>
      <c r="N24" s="6"/>
      <c r="O24" s="79">
        <f t="shared" ref="O24:O26" si="45">N21*1.2</f>
        <v>87.091199999999986</v>
      </c>
      <c r="P24" s="58">
        <f t="shared" ref="P24:P26" si="46">O24</f>
        <v>87.091199999999986</v>
      </c>
      <c r="Q24" s="58">
        <f t="shared" ref="Q24:Q26" si="47">O24</f>
        <v>87.091199999999986</v>
      </c>
      <c r="R24" s="79">
        <f t="shared" ref="R24:AX24" si="48">O24*0.8</f>
        <v>69.672959999999989</v>
      </c>
      <c r="S24" s="58">
        <f t="shared" si="48"/>
        <v>69.672959999999989</v>
      </c>
      <c r="T24" s="58">
        <f t="shared" si="48"/>
        <v>69.672959999999989</v>
      </c>
      <c r="U24" s="79">
        <f t="shared" si="48"/>
        <v>55.738367999999994</v>
      </c>
      <c r="V24" s="58">
        <f t="shared" si="48"/>
        <v>55.738367999999994</v>
      </c>
      <c r="W24" s="58">
        <f t="shared" si="48"/>
        <v>55.738367999999994</v>
      </c>
      <c r="X24" s="80">
        <f t="shared" si="48"/>
        <v>44.590694399999997</v>
      </c>
      <c r="Y24" s="58">
        <f t="shared" si="48"/>
        <v>44.590694399999997</v>
      </c>
      <c r="Z24" s="58">
        <f t="shared" si="48"/>
        <v>44.590694399999997</v>
      </c>
      <c r="AA24" s="80">
        <f t="shared" si="48"/>
        <v>35.672555519999996</v>
      </c>
      <c r="AB24" s="58">
        <f t="shared" si="48"/>
        <v>35.672555519999996</v>
      </c>
      <c r="AC24" s="58">
        <f t="shared" si="48"/>
        <v>35.672555519999996</v>
      </c>
      <c r="AD24" s="80">
        <f t="shared" si="48"/>
        <v>28.538044415999998</v>
      </c>
      <c r="AE24" s="58">
        <f t="shared" si="48"/>
        <v>28.538044415999998</v>
      </c>
      <c r="AF24" s="58">
        <f t="shared" si="48"/>
        <v>28.538044415999998</v>
      </c>
      <c r="AG24" s="80">
        <f t="shared" si="48"/>
        <v>22.830435532799999</v>
      </c>
      <c r="AH24" s="58">
        <f t="shared" si="48"/>
        <v>22.830435532799999</v>
      </c>
      <c r="AI24" s="58">
        <f t="shared" si="48"/>
        <v>22.830435532799999</v>
      </c>
      <c r="AJ24" s="81">
        <f t="shared" si="48"/>
        <v>18.264348426240002</v>
      </c>
      <c r="AK24" s="58">
        <f t="shared" si="48"/>
        <v>18.264348426240002</v>
      </c>
      <c r="AL24" s="58">
        <f t="shared" si="48"/>
        <v>18.264348426240002</v>
      </c>
      <c r="AM24" s="81">
        <f t="shared" si="48"/>
        <v>14.611478740992002</v>
      </c>
      <c r="AN24" s="58">
        <f t="shared" si="48"/>
        <v>14.611478740992002</v>
      </c>
      <c r="AO24" s="58">
        <f t="shared" si="48"/>
        <v>14.611478740992002</v>
      </c>
      <c r="AP24" s="81">
        <f t="shared" si="48"/>
        <v>11.689182992793603</v>
      </c>
      <c r="AQ24" s="58">
        <f t="shared" si="48"/>
        <v>11.689182992793603</v>
      </c>
      <c r="AR24" s="58">
        <f t="shared" si="48"/>
        <v>11.689182992793603</v>
      </c>
      <c r="AS24" s="81">
        <f t="shared" si="48"/>
        <v>9.3513463942348825</v>
      </c>
      <c r="AT24" s="58">
        <f t="shared" si="48"/>
        <v>9.3513463942348825</v>
      </c>
      <c r="AU24" s="58">
        <f t="shared" si="48"/>
        <v>9.3513463942348825</v>
      </c>
      <c r="AV24" s="58">
        <f t="shared" si="48"/>
        <v>7.4810771153879063</v>
      </c>
      <c r="AW24" s="58">
        <f t="shared" si="48"/>
        <v>7.4810771153879063</v>
      </c>
      <c r="AX24" s="58">
        <f t="shared" si="48"/>
        <v>7.4810771153879063</v>
      </c>
      <c r="AY24" s="58"/>
      <c r="AZ24" s="58"/>
      <c r="BA24" s="58"/>
      <c r="BB24" s="58"/>
      <c r="BC24" s="58"/>
      <c r="BD24" s="58"/>
      <c r="BE24" s="58"/>
      <c r="BF24" s="58"/>
      <c r="BG24" s="58"/>
      <c r="BH24" s="58"/>
      <c r="BI24" s="58"/>
      <c r="BJ24" s="58"/>
      <c r="BK24" s="58"/>
      <c r="BL24" s="58"/>
      <c r="BM24" s="58"/>
      <c r="BN24" s="58"/>
      <c r="BO24" s="58"/>
      <c r="BP24" s="58"/>
      <c r="BQ24" s="58"/>
      <c r="BR24" s="58"/>
      <c r="BS24" s="58"/>
      <c r="BT24" s="58"/>
      <c r="BU24" s="58"/>
      <c r="BV24" s="58"/>
      <c r="BW24" s="58"/>
      <c r="BX24" s="58"/>
      <c r="BY24" s="58"/>
      <c r="BZ24" s="58"/>
      <c r="CA24" s="58"/>
      <c r="CB24" s="58"/>
    </row>
    <row r="25" spans="7:80" ht="15.75" hidden="1" customHeight="1" outlineLevel="1" x14ac:dyDescent="0.25">
      <c r="G25" s="141"/>
      <c r="H25" s="5" t="s">
        <v>8</v>
      </c>
      <c r="J25" s="6"/>
      <c r="K25" s="6"/>
      <c r="L25" s="6"/>
      <c r="M25" s="6"/>
      <c r="N25" s="6"/>
      <c r="O25" s="79">
        <f t="shared" si="45"/>
        <v>29.859839999999991</v>
      </c>
      <c r="P25" s="58">
        <f t="shared" si="46"/>
        <v>29.859839999999991</v>
      </c>
      <c r="Q25" s="58">
        <f t="shared" si="47"/>
        <v>29.859839999999991</v>
      </c>
      <c r="R25" s="58">
        <f t="shared" ref="R25:R26" si="49">O25</f>
        <v>29.859839999999991</v>
      </c>
      <c r="S25" s="58">
        <f t="shared" ref="S25:S26" si="50">O25</f>
        <v>29.859839999999991</v>
      </c>
      <c r="T25" s="58">
        <f t="shared" ref="T25:T26" si="51">O25</f>
        <v>29.859839999999991</v>
      </c>
      <c r="U25" s="79">
        <f t="shared" ref="U25:AX25" si="52">O25*0.8</f>
        <v>23.887871999999994</v>
      </c>
      <c r="V25" s="58">
        <f t="shared" si="52"/>
        <v>23.887871999999994</v>
      </c>
      <c r="W25" s="58">
        <f t="shared" si="52"/>
        <v>23.887871999999994</v>
      </c>
      <c r="X25" s="58">
        <f t="shared" si="52"/>
        <v>23.887871999999994</v>
      </c>
      <c r="Y25" s="58">
        <f t="shared" si="52"/>
        <v>23.887871999999994</v>
      </c>
      <c r="Z25" s="58">
        <f t="shared" si="52"/>
        <v>23.887871999999994</v>
      </c>
      <c r="AA25" s="80">
        <f t="shared" si="52"/>
        <v>19.110297599999996</v>
      </c>
      <c r="AB25" s="58">
        <f t="shared" si="52"/>
        <v>19.110297599999996</v>
      </c>
      <c r="AC25" s="58">
        <f t="shared" si="52"/>
        <v>19.110297599999996</v>
      </c>
      <c r="AD25" s="58">
        <f t="shared" si="52"/>
        <v>19.110297599999996</v>
      </c>
      <c r="AE25" s="58">
        <f t="shared" si="52"/>
        <v>19.110297599999996</v>
      </c>
      <c r="AF25" s="58">
        <f t="shared" si="52"/>
        <v>19.110297599999996</v>
      </c>
      <c r="AG25" s="80">
        <f t="shared" si="52"/>
        <v>15.288238079999998</v>
      </c>
      <c r="AH25" s="58">
        <f t="shared" si="52"/>
        <v>15.288238079999998</v>
      </c>
      <c r="AI25" s="58">
        <f t="shared" si="52"/>
        <v>15.288238079999998</v>
      </c>
      <c r="AJ25" s="58">
        <f t="shared" si="52"/>
        <v>15.288238079999998</v>
      </c>
      <c r="AK25" s="58">
        <f t="shared" si="52"/>
        <v>15.288238079999998</v>
      </c>
      <c r="AL25" s="58">
        <f t="shared" si="52"/>
        <v>15.288238079999998</v>
      </c>
      <c r="AM25" s="81">
        <f t="shared" si="52"/>
        <v>12.230590463999999</v>
      </c>
      <c r="AN25" s="58">
        <f t="shared" si="52"/>
        <v>12.230590463999999</v>
      </c>
      <c r="AO25" s="58">
        <f t="shared" si="52"/>
        <v>12.230590463999999</v>
      </c>
      <c r="AP25" s="58">
        <f t="shared" si="52"/>
        <v>12.230590463999999</v>
      </c>
      <c r="AQ25" s="58">
        <f t="shared" si="52"/>
        <v>12.230590463999999</v>
      </c>
      <c r="AR25" s="58">
        <f t="shared" si="52"/>
        <v>12.230590463999999</v>
      </c>
      <c r="AS25" s="81">
        <f t="shared" si="52"/>
        <v>9.7844723711999997</v>
      </c>
      <c r="AT25" s="58">
        <f t="shared" si="52"/>
        <v>9.7844723711999997</v>
      </c>
      <c r="AU25" s="58">
        <f t="shared" si="52"/>
        <v>9.7844723711999997</v>
      </c>
      <c r="AV25" s="58">
        <f t="shared" si="52"/>
        <v>9.7844723711999997</v>
      </c>
      <c r="AW25" s="58">
        <f t="shared" si="52"/>
        <v>9.7844723711999997</v>
      </c>
      <c r="AX25" s="58">
        <f t="shared" si="52"/>
        <v>9.7844723711999997</v>
      </c>
      <c r="AY25" s="58"/>
      <c r="AZ25" s="58"/>
      <c r="BA25" s="58"/>
      <c r="BB25" s="58"/>
      <c r="BC25" s="58"/>
      <c r="BD25" s="58"/>
      <c r="BE25" s="58"/>
      <c r="BF25" s="58"/>
      <c r="BG25" s="58"/>
      <c r="BH25" s="58"/>
      <c r="BI25" s="58"/>
      <c r="BJ25" s="58"/>
      <c r="BK25" s="58"/>
      <c r="BL25" s="58"/>
      <c r="BM25" s="58"/>
      <c r="BN25" s="58"/>
      <c r="BO25" s="58"/>
      <c r="BP25" s="58"/>
      <c r="BQ25" s="58"/>
      <c r="BR25" s="58"/>
      <c r="BS25" s="58"/>
      <c r="BT25" s="58"/>
      <c r="BU25" s="58"/>
      <c r="BV25" s="58"/>
      <c r="BW25" s="58"/>
      <c r="BX25" s="58"/>
      <c r="BY25" s="58"/>
      <c r="BZ25" s="58"/>
      <c r="CA25" s="58"/>
      <c r="CB25" s="58"/>
    </row>
    <row r="26" spans="7:80" ht="15.75" hidden="1" customHeight="1" outlineLevel="1" x14ac:dyDescent="0.25">
      <c r="G26" s="141"/>
      <c r="H26" s="5" t="s">
        <v>10</v>
      </c>
      <c r="J26" s="6"/>
      <c r="K26" s="6"/>
      <c r="L26" s="6"/>
      <c r="M26" s="6"/>
      <c r="N26" s="6"/>
      <c r="O26" s="79">
        <f t="shared" si="45"/>
        <v>7.4649599999999978</v>
      </c>
      <c r="P26" s="58">
        <f t="shared" si="46"/>
        <v>7.4649599999999978</v>
      </c>
      <c r="Q26" s="58">
        <f t="shared" si="47"/>
        <v>7.4649599999999978</v>
      </c>
      <c r="R26" s="58">
        <f t="shared" si="49"/>
        <v>7.4649599999999978</v>
      </c>
      <c r="S26" s="58">
        <f t="shared" si="50"/>
        <v>7.4649599999999978</v>
      </c>
      <c r="T26" s="58">
        <f t="shared" si="51"/>
        <v>7.4649599999999978</v>
      </c>
      <c r="U26" s="58">
        <f>O26</f>
        <v>7.4649599999999978</v>
      </c>
      <c r="V26" s="58">
        <f>O26</f>
        <v>7.4649599999999978</v>
      </c>
      <c r="W26" s="58">
        <f>O26</f>
        <v>7.4649599999999978</v>
      </c>
      <c r="X26" s="58">
        <f>O26</f>
        <v>7.4649599999999978</v>
      </c>
      <c r="Y26" s="58">
        <f>O26</f>
        <v>7.4649599999999978</v>
      </c>
      <c r="Z26" s="58">
        <f>O26</f>
        <v>7.4649599999999978</v>
      </c>
      <c r="AA26" s="80">
        <f t="shared" ref="AA26:AX26" si="53">O26*0.8</f>
        <v>5.9719679999999986</v>
      </c>
      <c r="AB26" s="58">
        <f t="shared" si="53"/>
        <v>5.9719679999999986</v>
      </c>
      <c r="AC26" s="58">
        <f t="shared" si="53"/>
        <v>5.9719679999999986</v>
      </c>
      <c r="AD26" s="58">
        <f t="shared" si="53"/>
        <v>5.9719679999999986</v>
      </c>
      <c r="AE26" s="58">
        <f t="shared" si="53"/>
        <v>5.9719679999999986</v>
      </c>
      <c r="AF26" s="58">
        <f t="shared" si="53"/>
        <v>5.9719679999999986</v>
      </c>
      <c r="AG26" s="58">
        <f t="shared" si="53"/>
        <v>5.9719679999999986</v>
      </c>
      <c r="AH26" s="58">
        <f t="shared" si="53"/>
        <v>5.9719679999999986</v>
      </c>
      <c r="AI26" s="58">
        <f t="shared" si="53"/>
        <v>5.9719679999999986</v>
      </c>
      <c r="AJ26" s="58">
        <f t="shared" si="53"/>
        <v>5.9719679999999986</v>
      </c>
      <c r="AK26" s="58">
        <f t="shared" si="53"/>
        <v>5.9719679999999986</v>
      </c>
      <c r="AL26" s="58">
        <f t="shared" si="53"/>
        <v>5.9719679999999986</v>
      </c>
      <c r="AM26" s="81">
        <f t="shared" si="53"/>
        <v>4.7775743999999989</v>
      </c>
      <c r="AN26" s="58">
        <f t="shared" si="53"/>
        <v>4.7775743999999989</v>
      </c>
      <c r="AO26" s="58">
        <f t="shared" si="53"/>
        <v>4.7775743999999989</v>
      </c>
      <c r="AP26" s="58">
        <f t="shared" si="53"/>
        <v>4.7775743999999989</v>
      </c>
      <c r="AQ26" s="58">
        <f t="shared" si="53"/>
        <v>4.7775743999999989</v>
      </c>
      <c r="AR26" s="58">
        <f t="shared" si="53"/>
        <v>4.7775743999999989</v>
      </c>
      <c r="AS26" s="58">
        <f t="shared" si="53"/>
        <v>4.7775743999999989</v>
      </c>
      <c r="AT26" s="58">
        <f t="shared" si="53"/>
        <v>4.7775743999999989</v>
      </c>
      <c r="AU26" s="58">
        <f t="shared" si="53"/>
        <v>4.7775743999999989</v>
      </c>
      <c r="AV26" s="58">
        <f t="shared" si="53"/>
        <v>4.7775743999999989</v>
      </c>
      <c r="AW26" s="58">
        <f t="shared" si="53"/>
        <v>4.7775743999999989</v>
      </c>
      <c r="AX26" s="58">
        <f t="shared" si="53"/>
        <v>4.7775743999999989</v>
      </c>
      <c r="AY26" s="58"/>
      <c r="AZ26" s="58"/>
      <c r="BA26" s="58"/>
      <c r="BB26" s="58"/>
      <c r="BC26" s="58"/>
      <c r="BD26" s="58"/>
      <c r="BE26" s="58"/>
      <c r="BF26" s="58"/>
      <c r="BG26" s="58"/>
      <c r="BH26" s="58"/>
      <c r="BI26" s="58"/>
      <c r="BJ26" s="58"/>
      <c r="BK26" s="58"/>
      <c r="BL26" s="58"/>
      <c r="BM26" s="58"/>
      <c r="BN26" s="58"/>
      <c r="BO26" s="58"/>
      <c r="BP26" s="58"/>
      <c r="BQ26" s="58"/>
      <c r="BR26" s="58"/>
      <c r="BS26" s="58"/>
      <c r="BT26" s="58"/>
      <c r="BU26" s="58"/>
      <c r="BV26" s="58"/>
      <c r="BW26" s="58"/>
      <c r="BX26" s="58"/>
      <c r="BY26" s="58"/>
      <c r="BZ26" s="58"/>
      <c r="CA26" s="58"/>
      <c r="CB26" s="58"/>
    </row>
    <row r="27" spans="7:80" ht="15.75" hidden="1" customHeight="1" outlineLevel="1" x14ac:dyDescent="0.25">
      <c r="G27" s="140">
        <f>G24+1</f>
        <v>7</v>
      </c>
      <c r="H27" s="5" t="s">
        <v>5</v>
      </c>
      <c r="J27" s="6"/>
      <c r="K27" s="6"/>
      <c r="L27" s="6"/>
      <c r="M27" s="6"/>
      <c r="N27" s="6"/>
      <c r="O27" s="6"/>
      <c r="P27" s="79">
        <f t="shared" ref="P27:P29" si="54">O24*1.2</f>
        <v>104.50943999999998</v>
      </c>
      <c r="Q27" s="58">
        <f t="shared" ref="Q27:Q29" si="55">P27</f>
        <v>104.50943999999998</v>
      </c>
      <c r="R27" s="58">
        <f t="shared" ref="R27:R29" si="56">P27</f>
        <v>104.50943999999998</v>
      </c>
      <c r="S27" s="79">
        <f t="shared" ref="S27:AY27" si="57">P27*0.8</f>
        <v>83.607551999999998</v>
      </c>
      <c r="T27" s="58">
        <f t="shared" si="57"/>
        <v>83.607551999999998</v>
      </c>
      <c r="U27" s="58">
        <f t="shared" si="57"/>
        <v>83.607551999999998</v>
      </c>
      <c r="V27" s="80">
        <f t="shared" si="57"/>
        <v>66.886041599999999</v>
      </c>
      <c r="W27" s="58">
        <f t="shared" si="57"/>
        <v>66.886041599999999</v>
      </c>
      <c r="X27" s="58">
        <f t="shared" si="57"/>
        <v>66.886041599999999</v>
      </c>
      <c r="Y27" s="80">
        <f t="shared" si="57"/>
        <v>53.508833280000005</v>
      </c>
      <c r="Z27" s="58">
        <f t="shared" si="57"/>
        <v>53.508833280000005</v>
      </c>
      <c r="AA27" s="58">
        <f t="shared" si="57"/>
        <v>53.508833280000005</v>
      </c>
      <c r="AB27" s="80">
        <f t="shared" si="57"/>
        <v>42.807066624000008</v>
      </c>
      <c r="AC27" s="58">
        <f t="shared" si="57"/>
        <v>42.807066624000008</v>
      </c>
      <c r="AD27" s="58">
        <f t="shared" si="57"/>
        <v>42.807066624000008</v>
      </c>
      <c r="AE27" s="80">
        <f t="shared" si="57"/>
        <v>34.245653299200008</v>
      </c>
      <c r="AF27" s="58">
        <f t="shared" si="57"/>
        <v>34.245653299200008</v>
      </c>
      <c r="AG27" s="58">
        <f t="shared" si="57"/>
        <v>34.245653299200008</v>
      </c>
      <c r="AH27" s="81">
        <f t="shared" si="57"/>
        <v>27.396522639360008</v>
      </c>
      <c r="AI27" s="58">
        <f t="shared" si="57"/>
        <v>27.396522639360008</v>
      </c>
      <c r="AJ27" s="58">
        <f t="shared" si="57"/>
        <v>27.396522639360008</v>
      </c>
      <c r="AK27" s="81">
        <f t="shared" si="57"/>
        <v>21.917218111488008</v>
      </c>
      <c r="AL27" s="58">
        <f t="shared" si="57"/>
        <v>21.917218111488008</v>
      </c>
      <c r="AM27" s="58">
        <f t="shared" si="57"/>
        <v>21.917218111488008</v>
      </c>
      <c r="AN27" s="81">
        <f t="shared" si="57"/>
        <v>17.533774489190407</v>
      </c>
      <c r="AO27" s="58">
        <f t="shared" si="57"/>
        <v>17.533774489190407</v>
      </c>
      <c r="AP27" s="58">
        <f t="shared" si="57"/>
        <v>17.533774489190407</v>
      </c>
      <c r="AQ27" s="81">
        <f t="shared" si="57"/>
        <v>14.027019591352326</v>
      </c>
      <c r="AR27" s="58">
        <f t="shared" si="57"/>
        <v>14.027019591352326</v>
      </c>
      <c r="AS27" s="58">
        <f t="shared" si="57"/>
        <v>14.027019591352326</v>
      </c>
      <c r="AT27" s="58">
        <f t="shared" si="57"/>
        <v>11.221615673081862</v>
      </c>
      <c r="AU27" s="58">
        <f t="shared" si="57"/>
        <v>11.221615673081862</v>
      </c>
      <c r="AV27" s="58">
        <f t="shared" si="57"/>
        <v>11.221615673081862</v>
      </c>
      <c r="AW27" s="58">
        <f t="shared" si="57"/>
        <v>8.9772925384654894</v>
      </c>
      <c r="AX27" s="58">
        <f t="shared" si="57"/>
        <v>8.9772925384654894</v>
      </c>
      <c r="AY27" s="58">
        <f t="shared" si="57"/>
        <v>8.9772925384654894</v>
      </c>
      <c r="AZ27" s="58"/>
      <c r="BA27" s="58"/>
      <c r="BB27" s="58"/>
      <c r="BC27" s="58"/>
      <c r="BD27" s="58"/>
      <c r="BE27" s="58"/>
      <c r="BF27" s="58"/>
      <c r="BG27" s="58"/>
      <c r="BH27" s="58"/>
      <c r="BI27" s="58"/>
      <c r="BJ27" s="58"/>
      <c r="BK27" s="58"/>
      <c r="BL27" s="58"/>
      <c r="BM27" s="58"/>
      <c r="BN27" s="58"/>
      <c r="BO27" s="58"/>
      <c r="BP27" s="58"/>
      <c r="BQ27" s="58"/>
      <c r="BR27" s="58"/>
      <c r="BS27" s="58"/>
      <c r="BT27" s="58"/>
      <c r="BU27" s="58"/>
      <c r="BV27" s="58"/>
      <c r="BW27" s="58"/>
      <c r="BX27" s="58"/>
      <c r="BY27" s="58"/>
      <c r="BZ27" s="58"/>
      <c r="CA27" s="58"/>
      <c r="CB27" s="58"/>
    </row>
    <row r="28" spans="7:80" ht="15.75" hidden="1" customHeight="1" outlineLevel="1" x14ac:dyDescent="0.25">
      <c r="G28" s="141"/>
      <c r="H28" s="5" t="s">
        <v>8</v>
      </c>
      <c r="J28" s="6"/>
      <c r="K28" s="6"/>
      <c r="L28" s="6"/>
      <c r="M28" s="6"/>
      <c r="N28" s="6"/>
      <c r="O28" s="6"/>
      <c r="P28" s="79">
        <f t="shared" si="54"/>
        <v>35.831807999999988</v>
      </c>
      <c r="Q28" s="58">
        <f t="shared" si="55"/>
        <v>35.831807999999988</v>
      </c>
      <c r="R28" s="58">
        <f t="shared" si="56"/>
        <v>35.831807999999988</v>
      </c>
      <c r="S28" s="58">
        <f t="shared" ref="S28:S29" si="58">P28</f>
        <v>35.831807999999988</v>
      </c>
      <c r="T28" s="58">
        <f t="shared" ref="T28:T29" si="59">P28</f>
        <v>35.831807999999988</v>
      </c>
      <c r="U28" s="58">
        <f t="shared" ref="U28:U29" si="60">P28</f>
        <v>35.831807999999988</v>
      </c>
      <c r="V28" s="80">
        <f t="shared" ref="V28:AY28" si="61">P28*0.8</f>
        <v>28.665446399999993</v>
      </c>
      <c r="W28" s="58">
        <f t="shared" si="61"/>
        <v>28.665446399999993</v>
      </c>
      <c r="X28" s="58">
        <f t="shared" si="61"/>
        <v>28.665446399999993</v>
      </c>
      <c r="Y28" s="58">
        <f t="shared" si="61"/>
        <v>28.665446399999993</v>
      </c>
      <c r="Z28" s="58">
        <f t="shared" si="61"/>
        <v>28.665446399999993</v>
      </c>
      <c r="AA28" s="58">
        <f t="shared" si="61"/>
        <v>28.665446399999993</v>
      </c>
      <c r="AB28" s="80">
        <f t="shared" si="61"/>
        <v>22.932357119999995</v>
      </c>
      <c r="AC28" s="58">
        <f t="shared" si="61"/>
        <v>22.932357119999995</v>
      </c>
      <c r="AD28" s="58">
        <f t="shared" si="61"/>
        <v>22.932357119999995</v>
      </c>
      <c r="AE28" s="58">
        <f t="shared" si="61"/>
        <v>22.932357119999995</v>
      </c>
      <c r="AF28" s="58">
        <f t="shared" si="61"/>
        <v>22.932357119999995</v>
      </c>
      <c r="AG28" s="58">
        <f t="shared" si="61"/>
        <v>22.932357119999995</v>
      </c>
      <c r="AH28" s="81">
        <f t="shared" si="61"/>
        <v>18.345885695999996</v>
      </c>
      <c r="AI28" s="58">
        <f t="shared" si="61"/>
        <v>18.345885695999996</v>
      </c>
      <c r="AJ28" s="58">
        <f t="shared" si="61"/>
        <v>18.345885695999996</v>
      </c>
      <c r="AK28" s="58">
        <f t="shared" si="61"/>
        <v>18.345885695999996</v>
      </c>
      <c r="AL28" s="58">
        <f t="shared" si="61"/>
        <v>18.345885695999996</v>
      </c>
      <c r="AM28" s="58">
        <f t="shared" si="61"/>
        <v>18.345885695999996</v>
      </c>
      <c r="AN28" s="81">
        <f t="shared" si="61"/>
        <v>14.676708556799998</v>
      </c>
      <c r="AO28" s="58">
        <f t="shared" si="61"/>
        <v>14.676708556799998</v>
      </c>
      <c r="AP28" s="58">
        <f t="shared" si="61"/>
        <v>14.676708556799998</v>
      </c>
      <c r="AQ28" s="58">
        <f t="shared" si="61"/>
        <v>14.676708556799998</v>
      </c>
      <c r="AR28" s="58">
        <f t="shared" si="61"/>
        <v>14.676708556799998</v>
      </c>
      <c r="AS28" s="58">
        <f t="shared" si="61"/>
        <v>14.676708556799998</v>
      </c>
      <c r="AT28" s="58">
        <f t="shared" si="61"/>
        <v>11.741366845439998</v>
      </c>
      <c r="AU28" s="58">
        <f t="shared" si="61"/>
        <v>11.741366845439998</v>
      </c>
      <c r="AV28" s="58">
        <f t="shared" si="61"/>
        <v>11.741366845439998</v>
      </c>
      <c r="AW28" s="58">
        <f t="shared" si="61"/>
        <v>11.741366845439998</v>
      </c>
      <c r="AX28" s="58">
        <f t="shared" si="61"/>
        <v>11.741366845439998</v>
      </c>
      <c r="AY28" s="58">
        <f t="shared" si="61"/>
        <v>11.741366845439998</v>
      </c>
      <c r="AZ28" s="58"/>
      <c r="BA28" s="58"/>
      <c r="BB28" s="58"/>
      <c r="BC28" s="58"/>
      <c r="BD28" s="58"/>
      <c r="BE28" s="58"/>
      <c r="BF28" s="58"/>
      <c r="BG28" s="58"/>
      <c r="BH28" s="58"/>
      <c r="BI28" s="58"/>
      <c r="BJ28" s="58"/>
      <c r="BK28" s="58"/>
      <c r="BL28" s="58"/>
      <c r="BM28" s="58"/>
      <c r="BN28" s="58"/>
      <c r="BO28" s="58"/>
      <c r="BP28" s="58"/>
      <c r="BQ28" s="58"/>
      <c r="BR28" s="58"/>
      <c r="BS28" s="58"/>
      <c r="BT28" s="58"/>
      <c r="BU28" s="58"/>
      <c r="BV28" s="58"/>
      <c r="BW28" s="58"/>
      <c r="BX28" s="58"/>
      <c r="BY28" s="58"/>
      <c r="BZ28" s="58"/>
      <c r="CA28" s="58"/>
      <c r="CB28" s="58"/>
    </row>
    <row r="29" spans="7:80" ht="15.75" hidden="1" customHeight="1" outlineLevel="1" x14ac:dyDescent="0.25">
      <c r="G29" s="141"/>
      <c r="H29" s="5" t="s">
        <v>10</v>
      </c>
      <c r="J29" s="6"/>
      <c r="K29" s="6"/>
      <c r="L29" s="6"/>
      <c r="M29" s="6"/>
      <c r="N29" s="6"/>
      <c r="O29" s="6"/>
      <c r="P29" s="79">
        <f t="shared" si="54"/>
        <v>8.957951999999997</v>
      </c>
      <c r="Q29" s="58">
        <f t="shared" si="55"/>
        <v>8.957951999999997</v>
      </c>
      <c r="R29" s="58">
        <f t="shared" si="56"/>
        <v>8.957951999999997</v>
      </c>
      <c r="S29" s="58">
        <f t="shared" si="58"/>
        <v>8.957951999999997</v>
      </c>
      <c r="T29" s="58">
        <f t="shared" si="59"/>
        <v>8.957951999999997</v>
      </c>
      <c r="U29" s="58">
        <f t="shared" si="60"/>
        <v>8.957951999999997</v>
      </c>
      <c r="V29" s="58">
        <f>P29</f>
        <v>8.957951999999997</v>
      </c>
      <c r="W29" s="58">
        <f>P29</f>
        <v>8.957951999999997</v>
      </c>
      <c r="X29" s="58">
        <f>P29</f>
        <v>8.957951999999997</v>
      </c>
      <c r="Y29" s="58">
        <f>P29</f>
        <v>8.957951999999997</v>
      </c>
      <c r="Z29" s="58">
        <f>P29</f>
        <v>8.957951999999997</v>
      </c>
      <c r="AA29" s="58">
        <f>P29</f>
        <v>8.957951999999997</v>
      </c>
      <c r="AB29" s="80">
        <f t="shared" ref="AB29:AY29" si="62">P29*0.8</f>
        <v>7.1663615999999983</v>
      </c>
      <c r="AC29" s="58">
        <f t="shared" si="62"/>
        <v>7.1663615999999983</v>
      </c>
      <c r="AD29" s="58">
        <f t="shared" si="62"/>
        <v>7.1663615999999983</v>
      </c>
      <c r="AE29" s="58">
        <f t="shared" si="62"/>
        <v>7.1663615999999983</v>
      </c>
      <c r="AF29" s="58">
        <f t="shared" si="62"/>
        <v>7.1663615999999983</v>
      </c>
      <c r="AG29" s="58">
        <f t="shared" si="62"/>
        <v>7.1663615999999983</v>
      </c>
      <c r="AH29" s="58">
        <f t="shared" si="62"/>
        <v>7.1663615999999983</v>
      </c>
      <c r="AI29" s="58">
        <f t="shared" si="62"/>
        <v>7.1663615999999983</v>
      </c>
      <c r="AJ29" s="58">
        <f t="shared" si="62"/>
        <v>7.1663615999999983</v>
      </c>
      <c r="AK29" s="58">
        <f t="shared" si="62"/>
        <v>7.1663615999999983</v>
      </c>
      <c r="AL29" s="58">
        <f t="shared" si="62"/>
        <v>7.1663615999999983</v>
      </c>
      <c r="AM29" s="58">
        <f t="shared" si="62"/>
        <v>7.1663615999999983</v>
      </c>
      <c r="AN29" s="81">
        <f t="shared" si="62"/>
        <v>5.7330892799999988</v>
      </c>
      <c r="AO29" s="58">
        <f t="shared" si="62"/>
        <v>5.7330892799999988</v>
      </c>
      <c r="AP29" s="58">
        <f t="shared" si="62"/>
        <v>5.7330892799999988</v>
      </c>
      <c r="AQ29" s="58">
        <f t="shared" si="62"/>
        <v>5.7330892799999988</v>
      </c>
      <c r="AR29" s="58">
        <f t="shared" si="62"/>
        <v>5.7330892799999988</v>
      </c>
      <c r="AS29" s="58">
        <f t="shared" si="62"/>
        <v>5.7330892799999988</v>
      </c>
      <c r="AT29" s="58">
        <f t="shared" si="62"/>
        <v>5.7330892799999988</v>
      </c>
      <c r="AU29" s="58">
        <f t="shared" si="62"/>
        <v>5.7330892799999988</v>
      </c>
      <c r="AV29" s="58">
        <f t="shared" si="62"/>
        <v>5.7330892799999988</v>
      </c>
      <c r="AW29" s="58">
        <f t="shared" si="62"/>
        <v>5.7330892799999988</v>
      </c>
      <c r="AX29" s="58">
        <f t="shared" si="62"/>
        <v>5.7330892799999988</v>
      </c>
      <c r="AY29" s="58">
        <f t="shared" si="62"/>
        <v>5.7330892799999988</v>
      </c>
      <c r="AZ29" s="58"/>
      <c r="BA29" s="58"/>
      <c r="BB29" s="58"/>
      <c r="BC29" s="58"/>
      <c r="BD29" s="58"/>
      <c r="BE29" s="58"/>
      <c r="BF29" s="58"/>
      <c r="BG29" s="58"/>
      <c r="BH29" s="58"/>
      <c r="BI29" s="58"/>
      <c r="BJ29" s="58"/>
      <c r="BK29" s="58"/>
      <c r="BL29" s="58"/>
      <c r="BM29" s="58"/>
      <c r="BN29" s="58"/>
      <c r="BO29" s="58"/>
      <c r="BP29" s="58"/>
      <c r="BQ29" s="58"/>
      <c r="BR29" s="58"/>
      <c r="BS29" s="58"/>
      <c r="BT29" s="58"/>
      <c r="BU29" s="58"/>
      <c r="BV29" s="58"/>
      <c r="BW29" s="58"/>
      <c r="BX29" s="58"/>
      <c r="BY29" s="58"/>
      <c r="BZ29" s="58"/>
      <c r="CA29" s="58"/>
      <c r="CB29" s="58"/>
    </row>
    <row r="30" spans="7:80" ht="15.75" hidden="1" customHeight="1" outlineLevel="1" x14ac:dyDescent="0.25">
      <c r="G30" s="140">
        <f>G27+1</f>
        <v>8</v>
      </c>
      <c r="H30" s="5" t="s">
        <v>5</v>
      </c>
      <c r="J30" s="6"/>
      <c r="K30" s="6"/>
      <c r="L30" s="6"/>
      <c r="M30" s="6"/>
      <c r="N30" s="6"/>
      <c r="O30" s="6"/>
      <c r="P30" s="6"/>
      <c r="Q30" s="79">
        <f t="shared" ref="Q30:Q32" si="63">P27*1.2</f>
        <v>125.41132799999997</v>
      </c>
      <c r="R30" s="58">
        <f t="shared" ref="R30:R32" si="64">Q30</f>
        <v>125.41132799999997</v>
      </c>
      <c r="S30" s="58">
        <f t="shared" ref="S30:S32" si="65">Q30</f>
        <v>125.41132799999997</v>
      </c>
      <c r="T30" s="79">
        <f t="shared" ref="T30:AZ30" si="66">Q30*0.8</f>
        <v>100.32906239999998</v>
      </c>
      <c r="U30" s="58">
        <f t="shared" si="66"/>
        <v>100.32906239999998</v>
      </c>
      <c r="V30" s="58">
        <f t="shared" si="66"/>
        <v>100.32906239999998</v>
      </c>
      <c r="W30" s="80">
        <f t="shared" si="66"/>
        <v>80.263249919999993</v>
      </c>
      <c r="X30" s="58">
        <f t="shared" si="66"/>
        <v>80.263249919999993</v>
      </c>
      <c r="Y30" s="58">
        <f t="shared" si="66"/>
        <v>80.263249919999993</v>
      </c>
      <c r="Z30" s="80">
        <f t="shared" si="66"/>
        <v>64.210599935999994</v>
      </c>
      <c r="AA30" s="58">
        <f t="shared" si="66"/>
        <v>64.210599935999994</v>
      </c>
      <c r="AB30" s="58">
        <f t="shared" si="66"/>
        <v>64.210599935999994</v>
      </c>
      <c r="AC30" s="80">
        <f t="shared" si="66"/>
        <v>51.368479948800001</v>
      </c>
      <c r="AD30" s="58">
        <f t="shared" si="66"/>
        <v>51.368479948800001</v>
      </c>
      <c r="AE30" s="58">
        <f t="shared" si="66"/>
        <v>51.368479948800001</v>
      </c>
      <c r="AF30" s="80">
        <f t="shared" si="66"/>
        <v>41.094783959040001</v>
      </c>
      <c r="AG30" s="58">
        <f t="shared" si="66"/>
        <v>41.094783959040001</v>
      </c>
      <c r="AH30" s="58">
        <f t="shared" si="66"/>
        <v>41.094783959040001</v>
      </c>
      <c r="AI30" s="81">
        <f t="shared" si="66"/>
        <v>32.875827167232003</v>
      </c>
      <c r="AJ30" s="58">
        <f t="shared" si="66"/>
        <v>32.875827167232003</v>
      </c>
      <c r="AK30" s="58">
        <f t="shared" si="66"/>
        <v>32.875827167232003</v>
      </c>
      <c r="AL30" s="81">
        <f t="shared" si="66"/>
        <v>26.300661733785603</v>
      </c>
      <c r="AM30" s="58">
        <f t="shared" si="66"/>
        <v>26.300661733785603</v>
      </c>
      <c r="AN30" s="58">
        <f t="shared" si="66"/>
        <v>26.300661733785603</v>
      </c>
      <c r="AO30" s="81">
        <f t="shared" si="66"/>
        <v>21.040529387028485</v>
      </c>
      <c r="AP30" s="58">
        <f t="shared" si="66"/>
        <v>21.040529387028485</v>
      </c>
      <c r="AQ30" s="58">
        <f t="shared" si="66"/>
        <v>21.040529387028485</v>
      </c>
      <c r="AR30" s="81">
        <f t="shared" si="66"/>
        <v>16.832423509622789</v>
      </c>
      <c r="AS30" s="58">
        <f t="shared" si="66"/>
        <v>16.832423509622789</v>
      </c>
      <c r="AT30" s="58">
        <f t="shared" si="66"/>
        <v>16.832423509622789</v>
      </c>
      <c r="AU30" s="58">
        <f t="shared" si="66"/>
        <v>13.465938807698231</v>
      </c>
      <c r="AV30" s="58">
        <f t="shared" si="66"/>
        <v>13.465938807698231</v>
      </c>
      <c r="AW30" s="58">
        <f t="shared" si="66"/>
        <v>13.465938807698231</v>
      </c>
      <c r="AX30" s="58">
        <f t="shared" si="66"/>
        <v>10.772751046158586</v>
      </c>
      <c r="AY30" s="58">
        <f t="shared" si="66"/>
        <v>10.772751046158586</v>
      </c>
      <c r="AZ30" s="58">
        <f t="shared" si="66"/>
        <v>10.772751046158586</v>
      </c>
      <c r="BA30" s="58"/>
      <c r="BB30" s="58"/>
      <c r="BC30" s="58"/>
      <c r="BD30" s="58"/>
      <c r="BE30" s="58"/>
      <c r="BF30" s="58"/>
      <c r="BG30" s="58"/>
      <c r="BH30" s="58"/>
      <c r="BI30" s="58"/>
      <c r="BJ30" s="58"/>
      <c r="BK30" s="58"/>
      <c r="BL30" s="58"/>
      <c r="BM30" s="58"/>
      <c r="BN30" s="58"/>
      <c r="BO30" s="58"/>
      <c r="BP30" s="58"/>
      <c r="BQ30" s="58"/>
      <c r="BR30" s="58"/>
      <c r="BS30" s="58"/>
      <c r="BT30" s="58"/>
      <c r="BU30" s="58"/>
      <c r="BV30" s="58"/>
      <c r="BW30" s="58"/>
      <c r="BX30" s="58"/>
      <c r="BY30" s="58"/>
      <c r="BZ30" s="58"/>
      <c r="CA30" s="58"/>
      <c r="CB30" s="58"/>
    </row>
    <row r="31" spans="7:80" ht="15.75" hidden="1" customHeight="1" outlineLevel="1" x14ac:dyDescent="0.25">
      <c r="G31" s="141"/>
      <c r="H31" s="5" t="s">
        <v>8</v>
      </c>
      <c r="J31" s="36"/>
      <c r="K31" s="36"/>
      <c r="L31" s="36"/>
      <c r="M31" s="36"/>
      <c r="N31" s="36"/>
      <c r="O31" s="36"/>
      <c r="P31" s="36"/>
      <c r="Q31" s="79">
        <f t="shared" si="63"/>
        <v>42.998169599999983</v>
      </c>
      <c r="R31" s="58">
        <f t="shared" si="64"/>
        <v>42.998169599999983</v>
      </c>
      <c r="S31" s="58">
        <f t="shared" si="65"/>
        <v>42.998169599999983</v>
      </c>
      <c r="T31" s="58">
        <f t="shared" ref="T31:T32" si="67">Q31</f>
        <v>42.998169599999983</v>
      </c>
      <c r="U31" s="58">
        <f t="shared" ref="U31:U32" si="68">Q31</f>
        <v>42.998169599999983</v>
      </c>
      <c r="V31" s="58">
        <f t="shared" ref="V31:V32" si="69">Q31</f>
        <v>42.998169599999983</v>
      </c>
      <c r="W31" s="80">
        <f t="shared" ref="W31:AZ31" si="70">Q31*0.8</f>
        <v>34.398535679999988</v>
      </c>
      <c r="X31" s="58">
        <f t="shared" si="70"/>
        <v>34.398535679999988</v>
      </c>
      <c r="Y31" s="58">
        <f t="shared" si="70"/>
        <v>34.398535679999988</v>
      </c>
      <c r="Z31" s="58">
        <f t="shared" si="70"/>
        <v>34.398535679999988</v>
      </c>
      <c r="AA31" s="58">
        <f t="shared" si="70"/>
        <v>34.398535679999988</v>
      </c>
      <c r="AB31" s="58">
        <f t="shared" si="70"/>
        <v>34.398535679999988</v>
      </c>
      <c r="AC31" s="80">
        <f t="shared" si="70"/>
        <v>27.518828543999991</v>
      </c>
      <c r="AD31" s="58">
        <f t="shared" si="70"/>
        <v>27.518828543999991</v>
      </c>
      <c r="AE31" s="58">
        <f t="shared" si="70"/>
        <v>27.518828543999991</v>
      </c>
      <c r="AF31" s="58">
        <f t="shared" si="70"/>
        <v>27.518828543999991</v>
      </c>
      <c r="AG31" s="58">
        <f t="shared" si="70"/>
        <v>27.518828543999991</v>
      </c>
      <c r="AH31" s="58">
        <f t="shared" si="70"/>
        <v>27.518828543999991</v>
      </c>
      <c r="AI31" s="81">
        <f t="shared" si="70"/>
        <v>22.015062835199995</v>
      </c>
      <c r="AJ31" s="58">
        <f t="shared" si="70"/>
        <v>22.015062835199995</v>
      </c>
      <c r="AK31" s="58">
        <f t="shared" si="70"/>
        <v>22.015062835199995</v>
      </c>
      <c r="AL31" s="58">
        <f t="shared" si="70"/>
        <v>22.015062835199995</v>
      </c>
      <c r="AM31" s="58">
        <f t="shared" si="70"/>
        <v>22.015062835199995</v>
      </c>
      <c r="AN31" s="58">
        <f t="shared" si="70"/>
        <v>22.015062835199995</v>
      </c>
      <c r="AO31" s="81">
        <f t="shared" si="70"/>
        <v>17.612050268159997</v>
      </c>
      <c r="AP31" s="58">
        <f t="shared" si="70"/>
        <v>17.612050268159997</v>
      </c>
      <c r="AQ31" s="58">
        <f t="shared" si="70"/>
        <v>17.612050268159997</v>
      </c>
      <c r="AR31" s="58">
        <f t="shared" si="70"/>
        <v>17.612050268159997</v>
      </c>
      <c r="AS31" s="58">
        <f t="shared" si="70"/>
        <v>17.612050268159997</v>
      </c>
      <c r="AT31" s="58">
        <f t="shared" si="70"/>
        <v>17.612050268159997</v>
      </c>
      <c r="AU31" s="58">
        <f t="shared" si="70"/>
        <v>14.089640214527998</v>
      </c>
      <c r="AV31" s="58">
        <f t="shared" si="70"/>
        <v>14.089640214527998</v>
      </c>
      <c r="AW31" s="58">
        <f t="shared" si="70"/>
        <v>14.089640214527998</v>
      </c>
      <c r="AX31" s="58">
        <f t="shared" si="70"/>
        <v>14.089640214527998</v>
      </c>
      <c r="AY31" s="58">
        <f t="shared" si="70"/>
        <v>14.089640214527998</v>
      </c>
      <c r="AZ31" s="58">
        <f t="shared" si="70"/>
        <v>14.089640214527998</v>
      </c>
      <c r="BA31" s="58"/>
      <c r="BB31" s="58"/>
      <c r="BC31" s="58"/>
      <c r="BD31" s="58"/>
      <c r="BE31" s="58"/>
      <c r="BF31" s="58"/>
      <c r="BG31" s="58"/>
      <c r="BH31" s="58"/>
      <c r="BI31" s="58"/>
      <c r="BJ31" s="58"/>
      <c r="BK31" s="58"/>
      <c r="BL31" s="58"/>
      <c r="BM31" s="58"/>
      <c r="BN31" s="58"/>
      <c r="BO31" s="58"/>
      <c r="BP31" s="58"/>
      <c r="BQ31" s="58"/>
      <c r="BR31" s="58"/>
      <c r="BS31" s="58"/>
      <c r="BT31" s="58"/>
      <c r="BU31" s="58"/>
      <c r="BV31" s="58"/>
      <c r="BW31" s="58"/>
      <c r="BX31" s="58"/>
      <c r="BY31" s="58"/>
      <c r="BZ31" s="58"/>
      <c r="CA31" s="58"/>
      <c r="CB31" s="58"/>
    </row>
    <row r="32" spans="7:80" ht="15.75" hidden="1" customHeight="1" outlineLevel="1" x14ac:dyDescent="0.25">
      <c r="G32" s="141"/>
      <c r="H32" s="5" t="s">
        <v>10</v>
      </c>
      <c r="J32" s="36"/>
      <c r="K32" s="36"/>
      <c r="L32" s="36"/>
      <c r="M32" s="36"/>
      <c r="N32" s="36"/>
      <c r="O32" s="36"/>
      <c r="P32" s="36"/>
      <c r="Q32" s="79">
        <f t="shared" si="63"/>
        <v>10.749542399999996</v>
      </c>
      <c r="R32" s="58">
        <f t="shared" si="64"/>
        <v>10.749542399999996</v>
      </c>
      <c r="S32" s="58">
        <f t="shared" si="65"/>
        <v>10.749542399999996</v>
      </c>
      <c r="T32" s="58">
        <f t="shared" si="67"/>
        <v>10.749542399999996</v>
      </c>
      <c r="U32" s="58">
        <f t="shared" si="68"/>
        <v>10.749542399999996</v>
      </c>
      <c r="V32" s="58">
        <f t="shared" si="69"/>
        <v>10.749542399999996</v>
      </c>
      <c r="W32" s="58">
        <f>Q32</f>
        <v>10.749542399999996</v>
      </c>
      <c r="X32" s="58">
        <f>Q32</f>
        <v>10.749542399999996</v>
      </c>
      <c r="Y32" s="58">
        <f>Q32</f>
        <v>10.749542399999996</v>
      </c>
      <c r="Z32" s="58">
        <f>Q32</f>
        <v>10.749542399999996</v>
      </c>
      <c r="AA32" s="58">
        <f>Q32</f>
        <v>10.749542399999996</v>
      </c>
      <c r="AB32" s="58">
        <f>Q32</f>
        <v>10.749542399999996</v>
      </c>
      <c r="AC32" s="80">
        <f t="shared" ref="AC32:AZ32" si="71">Q32*0.8</f>
        <v>8.5996339199999969</v>
      </c>
      <c r="AD32" s="58">
        <f t="shared" si="71"/>
        <v>8.5996339199999969</v>
      </c>
      <c r="AE32" s="58">
        <f t="shared" si="71"/>
        <v>8.5996339199999969</v>
      </c>
      <c r="AF32" s="58">
        <f t="shared" si="71"/>
        <v>8.5996339199999969</v>
      </c>
      <c r="AG32" s="58">
        <f t="shared" si="71"/>
        <v>8.5996339199999969</v>
      </c>
      <c r="AH32" s="58">
        <f t="shared" si="71"/>
        <v>8.5996339199999969</v>
      </c>
      <c r="AI32" s="58">
        <f t="shared" si="71"/>
        <v>8.5996339199999969</v>
      </c>
      <c r="AJ32" s="58">
        <f t="shared" si="71"/>
        <v>8.5996339199999969</v>
      </c>
      <c r="AK32" s="58">
        <f t="shared" si="71"/>
        <v>8.5996339199999969</v>
      </c>
      <c r="AL32" s="58">
        <f t="shared" si="71"/>
        <v>8.5996339199999969</v>
      </c>
      <c r="AM32" s="58">
        <f t="shared" si="71"/>
        <v>8.5996339199999969</v>
      </c>
      <c r="AN32" s="58">
        <f t="shared" si="71"/>
        <v>8.5996339199999969</v>
      </c>
      <c r="AO32" s="81">
        <f t="shared" si="71"/>
        <v>6.8797071359999977</v>
      </c>
      <c r="AP32" s="58">
        <f t="shared" si="71"/>
        <v>6.8797071359999977</v>
      </c>
      <c r="AQ32" s="58">
        <f t="shared" si="71"/>
        <v>6.8797071359999977</v>
      </c>
      <c r="AR32" s="58">
        <f t="shared" si="71"/>
        <v>6.8797071359999977</v>
      </c>
      <c r="AS32" s="58">
        <f t="shared" si="71"/>
        <v>6.8797071359999977</v>
      </c>
      <c r="AT32" s="58">
        <f t="shared" si="71"/>
        <v>6.8797071359999977</v>
      </c>
      <c r="AU32" s="58">
        <f t="shared" si="71"/>
        <v>6.8797071359999977</v>
      </c>
      <c r="AV32" s="58">
        <f t="shared" si="71"/>
        <v>6.8797071359999977</v>
      </c>
      <c r="AW32" s="58">
        <f t="shared" si="71"/>
        <v>6.8797071359999977</v>
      </c>
      <c r="AX32" s="58">
        <f t="shared" si="71"/>
        <v>6.8797071359999977</v>
      </c>
      <c r="AY32" s="58">
        <f t="shared" si="71"/>
        <v>6.8797071359999977</v>
      </c>
      <c r="AZ32" s="58">
        <f t="shared" si="71"/>
        <v>6.8797071359999977</v>
      </c>
      <c r="BA32" s="58"/>
      <c r="BB32" s="58"/>
      <c r="BC32" s="58"/>
      <c r="BD32" s="58"/>
      <c r="BE32" s="58"/>
      <c r="BF32" s="58"/>
      <c r="BG32" s="58"/>
      <c r="BH32" s="58"/>
      <c r="BI32" s="58"/>
      <c r="BJ32" s="58"/>
      <c r="BK32" s="58"/>
      <c r="BL32" s="58"/>
      <c r="BM32" s="58"/>
      <c r="BN32" s="58"/>
      <c r="BO32" s="58"/>
      <c r="BP32" s="58"/>
      <c r="BQ32" s="58"/>
      <c r="BR32" s="58"/>
      <c r="BS32" s="58"/>
      <c r="BT32" s="58"/>
      <c r="BU32" s="58"/>
      <c r="BV32" s="58"/>
      <c r="BW32" s="58"/>
      <c r="BX32" s="58"/>
      <c r="BY32" s="58"/>
      <c r="BZ32" s="58"/>
      <c r="CA32" s="58"/>
      <c r="CB32" s="58"/>
    </row>
    <row r="33" spans="7:80" ht="15.75" hidden="1" customHeight="1" outlineLevel="1" x14ac:dyDescent="0.25">
      <c r="G33" s="140">
        <f>G30+1</f>
        <v>9</v>
      </c>
      <c r="H33" s="5" t="s">
        <v>5</v>
      </c>
      <c r="J33" s="36"/>
      <c r="K33" s="36"/>
      <c r="L33" s="36"/>
      <c r="M33" s="36"/>
      <c r="N33" s="36"/>
      <c r="O33" s="36"/>
      <c r="P33" s="36"/>
      <c r="Q33" s="6"/>
      <c r="R33" s="79">
        <f t="shared" ref="R33:R35" si="72">Q30*1.2</f>
        <v>150.49359359999997</v>
      </c>
      <c r="S33" s="58">
        <f t="shared" ref="S33:S35" si="73">R33</f>
        <v>150.49359359999997</v>
      </c>
      <c r="T33" s="58">
        <f t="shared" ref="T33:T35" si="74">R33</f>
        <v>150.49359359999997</v>
      </c>
      <c r="U33" s="79">
        <f t="shared" ref="U33:BA33" si="75">R33*0.8</f>
        <v>120.39487487999997</v>
      </c>
      <c r="V33" s="58">
        <f t="shared" si="75"/>
        <v>120.39487487999997</v>
      </c>
      <c r="W33" s="58">
        <f t="shared" si="75"/>
        <v>120.39487487999997</v>
      </c>
      <c r="X33" s="80">
        <f t="shared" si="75"/>
        <v>96.315899903999991</v>
      </c>
      <c r="Y33" s="58">
        <f t="shared" si="75"/>
        <v>96.315899903999991</v>
      </c>
      <c r="Z33" s="58">
        <f t="shared" si="75"/>
        <v>96.315899903999991</v>
      </c>
      <c r="AA33" s="80">
        <f t="shared" si="75"/>
        <v>77.052719923200002</v>
      </c>
      <c r="AB33" s="58">
        <f t="shared" si="75"/>
        <v>77.052719923200002</v>
      </c>
      <c r="AC33" s="58">
        <f t="shared" si="75"/>
        <v>77.052719923200002</v>
      </c>
      <c r="AD33" s="80">
        <f t="shared" si="75"/>
        <v>61.642175938560001</v>
      </c>
      <c r="AE33" s="58">
        <f t="shared" si="75"/>
        <v>61.642175938560001</v>
      </c>
      <c r="AF33" s="58">
        <f t="shared" si="75"/>
        <v>61.642175938560001</v>
      </c>
      <c r="AG33" s="80">
        <f t="shared" si="75"/>
        <v>49.313740750848005</v>
      </c>
      <c r="AH33" s="58">
        <f t="shared" si="75"/>
        <v>49.313740750848005</v>
      </c>
      <c r="AI33" s="58">
        <f t="shared" si="75"/>
        <v>49.313740750848005</v>
      </c>
      <c r="AJ33" s="81">
        <f t="shared" si="75"/>
        <v>39.450992600678404</v>
      </c>
      <c r="AK33" s="58">
        <f t="shared" si="75"/>
        <v>39.450992600678404</v>
      </c>
      <c r="AL33" s="58">
        <f t="shared" si="75"/>
        <v>39.450992600678404</v>
      </c>
      <c r="AM33" s="81">
        <f t="shared" si="75"/>
        <v>31.560794080542724</v>
      </c>
      <c r="AN33" s="58">
        <f t="shared" si="75"/>
        <v>31.560794080542724</v>
      </c>
      <c r="AO33" s="58">
        <f t="shared" si="75"/>
        <v>31.560794080542724</v>
      </c>
      <c r="AP33" s="81">
        <f t="shared" si="75"/>
        <v>25.248635264434181</v>
      </c>
      <c r="AQ33" s="58">
        <f t="shared" si="75"/>
        <v>25.248635264434181</v>
      </c>
      <c r="AR33" s="58">
        <f t="shared" si="75"/>
        <v>25.248635264434181</v>
      </c>
      <c r="AS33" s="81">
        <f t="shared" si="75"/>
        <v>20.198908211547348</v>
      </c>
      <c r="AT33" s="58">
        <f t="shared" si="75"/>
        <v>20.198908211547348</v>
      </c>
      <c r="AU33" s="58">
        <f t="shared" si="75"/>
        <v>20.198908211547348</v>
      </c>
      <c r="AV33" s="58">
        <f t="shared" si="75"/>
        <v>16.15912656923788</v>
      </c>
      <c r="AW33" s="58">
        <f t="shared" si="75"/>
        <v>16.15912656923788</v>
      </c>
      <c r="AX33" s="58">
        <f t="shared" si="75"/>
        <v>16.15912656923788</v>
      </c>
      <c r="AY33" s="58">
        <f t="shared" si="75"/>
        <v>12.927301255390304</v>
      </c>
      <c r="AZ33" s="58">
        <f t="shared" si="75"/>
        <v>12.927301255390304</v>
      </c>
      <c r="BA33" s="58">
        <f t="shared" si="75"/>
        <v>12.927301255390304</v>
      </c>
      <c r="BB33" s="58"/>
      <c r="BC33" s="58"/>
      <c r="BD33" s="58"/>
      <c r="BE33" s="58"/>
      <c r="BF33" s="58"/>
      <c r="BG33" s="58"/>
      <c r="BH33" s="58"/>
      <c r="BI33" s="58"/>
      <c r="BJ33" s="58"/>
      <c r="BK33" s="58"/>
      <c r="BL33" s="58"/>
      <c r="BM33" s="58"/>
      <c r="BN33" s="58"/>
      <c r="BO33" s="58"/>
      <c r="BP33" s="58"/>
      <c r="BQ33" s="58"/>
      <c r="BR33" s="58"/>
      <c r="BS33" s="58"/>
      <c r="BT33" s="58"/>
      <c r="BU33" s="58"/>
      <c r="BV33" s="58"/>
      <c r="BW33" s="58"/>
      <c r="BX33" s="58"/>
      <c r="BY33" s="58"/>
      <c r="BZ33" s="58"/>
      <c r="CA33" s="58"/>
      <c r="CB33" s="58"/>
    </row>
    <row r="34" spans="7:80" ht="15.75" hidden="1" customHeight="1" outlineLevel="1" x14ac:dyDescent="0.25">
      <c r="G34" s="141"/>
      <c r="H34" s="5" t="s">
        <v>8</v>
      </c>
      <c r="J34" s="36"/>
      <c r="K34" s="36"/>
      <c r="L34" s="36"/>
      <c r="M34" s="36"/>
      <c r="N34" s="36"/>
      <c r="O34" s="36"/>
      <c r="P34" s="36"/>
      <c r="Q34" s="6"/>
      <c r="R34" s="79">
        <f t="shared" si="72"/>
        <v>51.597803519999978</v>
      </c>
      <c r="S34" s="58">
        <f t="shared" si="73"/>
        <v>51.597803519999978</v>
      </c>
      <c r="T34" s="58">
        <f t="shared" si="74"/>
        <v>51.597803519999978</v>
      </c>
      <c r="U34" s="58">
        <f t="shared" ref="U34:U35" si="76">R34</f>
        <v>51.597803519999978</v>
      </c>
      <c r="V34" s="58">
        <f t="shared" ref="V34:V35" si="77">R34</f>
        <v>51.597803519999978</v>
      </c>
      <c r="W34" s="58">
        <f t="shared" ref="W34:W35" si="78">R34</f>
        <v>51.597803519999978</v>
      </c>
      <c r="X34" s="80">
        <f t="shared" ref="X34:BA34" si="79">R34*0.8</f>
        <v>41.278242815999988</v>
      </c>
      <c r="Y34" s="58">
        <f t="shared" si="79"/>
        <v>41.278242815999988</v>
      </c>
      <c r="Z34" s="58">
        <f t="shared" si="79"/>
        <v>41.278242815999988</v>
      </c>
      <c r="AA34" s="58">
        <f t="shared" si="79"/>
        <v>41.278242815999988</v>
      </c>
      <c r="AB34" s="58">
        <f t="shared" si="79"/>
        <v>41.278242815999988</v>
      </c>
      <c r="AC34" s="58">
        <f t="shared" si="79"/>
        <v>41.278242815999988</v>
      </c>
      <c r="AD34" s="80">
        <f t="shared" si="79"/>
        <v>33.02259425279999</v>
      </c>
      <c r="AE34" s="58">
        <f t="shared" si="79"/>
        <v>33.02259425279999</v>
      </c>
      <c r="AF34" s="58">
        <f t="shared" si="79"/>
        <v>33.02259425279999</v>
      </c>
      <c r="AG34" s="58">
        <f t="shared" si="79"/>
        <v>33.02259425279999</v>
      </c>
      <c r="AH34" s="58">
        <f t="shared" si="79"/>
        <v>33.02259425279999</v>
      </c>
      <c r="AI34" s="58">
        <f t="shared" si="79"/>
        <v>33.02259425279999</v>
      </c>
      <c r="AJ34" s="81">
        <f t="shared" si="79"/>
        <v>26.418075402239992</v>
      </c>
      <c r="AK34" s="58">
        <f t="shared" si="79"/>
        <v>26.418075402239992</v>
      </c>
      <c r="AL34" s="58">
        <f t="shared" si="79"/>
        <v>26.418075402239992</v>
      </c>
      <c r="AM34" s="58">
        <f t="shared" si="79"/>
        <v>26.418075402239992</v>
      </c>
      <c r="AN34" s="58">
        <f t="shared" si="79"/>
        <v>26.418075402239992</v>
      </c>
      <c r="AO34" s="58">
        <f t="shared" si="79"/>
        <v>26.418075402239992</v>
      </c>
      <c r="AP34" s="81">
        <f t="shared" si="79"/>
        <v>21.134460321791995</v>
      </c>
      <c r="AQ34" s="58">
        <f t="shared" si="79"/>
        <v>21.134460321791995</v>
      </c>
      <c r="AR34" s="58">
        <f t="shared" si="79"/>
        <v>21.134460321791995</v>
      </c>
      <c r="AS34" s="58">
        <f t="shared" si="79"/>
        <v>21.134460321791995</v>
      </c>
      <c r="AT34" s="58">
        <f t="shared" si="79"/>
        <v>21.134460321791995</v>
      </c>
      <c r="AU34" s="58">
        <f t="shared" si="79"/>
        <v>21.134460321791995</v>
      </c>
      <c r="AV34" s="58">
        <f t="shared" si="79"/>
        <v>16.907568257433596</v>
      </c>
      <c r="AW34" s="58">
        <f t="shared" si="79"/>
        <v>16.907568257433596</v>
      </c>
      <c r="AX34" s="58">
        <f t="shared" si="79"/>
        <v>16.907568257433596</v>
      </c>
      <c r="AY34" s="58">
        <f t="shared" si="79"/>
        <v>16.907568257433596</v>
      </c>
      <c r="AZ34" s="58">
        <f t="shared" si="79"/>
        <v>16.907568257433596</v>
      </c>
      <c r="BA34" s="58">
        <f t="shared" si="79"/>
        <v>16.907568257433596</v>
      </c>
      <c r="BB34" s="58"/>
      <c r="BC34" s="58"/>
      <c r="BD34" s="58"/>
      <c r="BE34" s="58"/>
      <c r="BF34" s="58"/>
      <c r="BG34" s="58"/>
      <c r="BH34" s="58"/>
      <c r="BI34" s="58"/>
      <c r="BJ34" s="58"/>
      <c r="BK34" s="58"/>
      <c r="BL34" s="58"/>
      <c r="BM34" s="58"/>
      <c r="BN34" s="58"/>
      <c r="BO34" s="58"/>
      <c r="BP34" s="58"/>
      <c r="BQ34" s="58"/>
      <c r="BR34" s="58"/>
      <c r="BS34" s="58"/>
      <c r="BT34" s="58"/>
      <c r="BU34" s="58"/>
      <c r="BV34" s="58"/>
      <c r="BW34" s="58"/>
      <c r="BX34" s="58"/>
      <c r="BY34" s="58"/>
      <c r="BZ34" s="58"/>
      <c r="CA34" s="58"/>
      <c r="CB34" s="58"/>
    </row>
    <row r="35" spans="7:80" ht="15.75" hidden="1" customHeight="1" outlineLevel="1" x14ac:dyDescent="0.25">
      <c r="G35" s="141"/>
      <c r="H35" s="5" t="s">
        <v>10</v>
      </c>
      <c r="J35" s="36"/>
      <c r="K35" s="36"/>
      <c r="L35" s="36"/>
      <c r="M35" s="36"/>
      <c r="N35" s="36"/>
      <c r="O35" s="36"/>
      <c r="P35" s="36"/>
      <c r="Q35" s="6"/>
      <c r="R35" s="79">
        <f t="shared" si="72"/>
        <v>12.899450879999995</v>
      </c>
      <c r="S35" s="58">
        <f t="shared" si="73"/>
        <v>12.899450879999995</v>
      </c>
      <c r="T35" s="58">
        <f t="shared" si="74"/>
        <v>12.899450879999995</v>
      </c>
      <c r="U35" s="58">
        <f t="shared" si="76"/>
        <v>12.899450879999995</v>
      </c>
      <c r="V35" s="58">
        <f t="shared" si="77"/>
        <v>12.899450879999995</v>
      </c>
      <c r="W35" s="58">
        <f t="shared" si="78"/>
        <v>12.899450879999995</v>
      </c>
      <c r="X35" s="58">
        <f>R35</f>
        <v>12.899450879999995</v>
      </c>
      <c r="Y35" s="58">
        <f>R35</f>
        <v>12.899450879999995</v>
      </c>
      <c r="Z35" s="58">
        <f>R35</f>
        <v>12.899450879999995</v>
      </c>
      <c r="AA35" s="58">
        <f>R35</f>
        <v>12.899450879999995</v>
      </c>
      <c r="AB35" s="58">
        <f>R35</f>
        <v>12.899450879999995</v>
      </c>
      <c r="AC35" s="58">
        <f>R35</f>
        <v>12.899450879999995</v>
      </c>
      <c r="AD35" s="80">
        <f t="shared" ref="AD35:BA35" si="80">R35*0.8</f>
        <v>10.319560703999997</v>
      </c>
      <c r="AE35" s="58">
        <f t="shared" si="80"/>
        <v>10.319560703999997</v>
      </c>
      <c r="AF35" s="58">
        <f t="shared" si="80"/>
        <v>10.319560703999997</v>
      </c>
      <c r="AG35" s="58">
        <f t="shared" si="80"/>
        <v>10.319560703999997</v>
      </c>
      <c r="AH35" s="58">
        <f t="shared" si="80"/>
        <v>10.319560703999997</v>
      </c>
      <c r="AI35" s="58">
        <f t="shared" si="80"/>
        <v>10.319560703999997</v>
      </c>
      <c r="AJ35" s="58">
        <f t="shared" si="80"/>
        <v>10.319560703999997</v>
      </c>
      <c r="AK35" s="58">
        <f t="shared" si="80"/>
        <v>10.319560703999997</v>
      </c>
      <c r="AL35" s="58">
        <f t="shared" si="80"/>
        <v>10.319560703999997</v>
      </c>
      <c r="AM35" s="58">
        <f t="shared" si="80"/>
        <v>10.319560703999997</v>
      </c>
      <c r="AN35" s="58">
        <f t="shared" si="80"/>
        <v>10.319560703999997</v>
      </c>
      <c r="AO35" s="58">
        <f t="shared" si="80"/>
        <v>10.319560703999997</v>
      </c>
      <c r="AP35" s="81">
        <f t="shared" si="80"/>
        <v>8.2556485631999976</v>
      </c>
      <c r="AQ35" s="58">
        <f t="shared" si="80"/>
        <v>8.2556485631999976</v>
      </c>
      <c r="AR35" s="58">
        <f t="shared" si="80"/>
        <v>8.2556485631999976</v>
      </c>
      <c r="AS35" s="58">
        <f t="shared" si="80"/>
        <v>8.2556485631999976</v>
      </c>
      <c r="AT35" s="58">
        <f t="shared" si="80"/>
        <v>8.2556485631999976</v>
      </c>
      <c r="AU35" s="58">
        <f t="shared" si="80"/>
        <v>8.2556485631999976</v>
      </c>
      <c r="AV35" s="58">
        <f t="shared" si="80"/>
        <v>8.2556485631999976</v>
      </c>
      <c r="AW35" s="58">
        <f t="shared" si="80"/>
        <v>8.2556485631999976</v>
      </c>
      <c r="AX35" s="58">
        <f t="shared" si="80"/>
        <v>8.2556485631999976</v>
      </c>
      <c r="AY35" s="58">
        <f t="shared" si="80"/>
        <v>8.2556485631999976</v>
      </c>
      <c r="AZ35" s="58">
        <f t="shared" si="80"/>
        <v>8.2556485631999976</v>
      </c>
      <c r="BA35" s="58">
        <f t="shared" si="80"/>
        <v>8.2556485631999976</v>
      </c>
      <c r="BB35" s="58"/>
      <c r="BC35" s="58"/>
      <c r="BD35" s="58"/>
      <c r="BE35" s="58"/>
      <c r="BF35" s="58"/>
      <c r="BG35" s="58"/>
      <c r="BH35" s="58"/>
      <c r="BI35" s="58"/>
      <c r="BJ35" s="58"/>
      <c r="BK35" s="58"/>
      <c r="BL35" s="58"/>
      <c r="BM35" s="58"/>
      <c r="BN35" s="58"/>
      <c r="BO35" s="58"/>
      <c r="BP35" s="58"/>
      <c r="BQ35" s="58"/>
      <c r="BR35" s="58"/>
      <c r="BS35" s="58"/>
      <c r="BT35" s="58"/>
      <c r="BU35" s="58"/>
      <c r="BV35" s="58"/>
      <c r="BW35" s="58"/>
      <c r="BX35" s="58"/>
      <c r="BY35" s="58"/>
      <c r="BZ35" s="58"/>
      <c r="CA35" s="58"/>
      <c r="CB35" s="58"/>
    </row>
    <row r="36" spans="7:80" ht="15.75" hidden="1" customHeight="1" outlineLevel="1" x14ac:dyDescent="0.25">
      <c r="G36" s="140">
        <f>G33+1</f>
        <v>10</v>
      </c>
      <c r="H36" s="5" t="s">
        <v>5</v>
      </c>
      <c r="J36" s="36"/>
      <c r="K36" s="36"/>
      <c r="L36" s="36"/>
      <c r="M36" s="36"/>
      <c r="N36" s="36"/>
      <c r="O36" s="36"/>
      <c r="P36" s="36"/>
      <c r="Q36" s="36"/>
      <c r="R36" s="7"/>
      <c r="S36" s="79">
        <f t="shared" ref="S36:S38" si="81">R33*1.2</f>
        <v>180.59231231999996</v>
      </c>
      <c r="T36" s="58">
        <f t="shared" ref="T36:T38" si="82">S36</f>
        <v>180.59231231999996</v>
      </c>
      <c r="U36" s="58">
        <f t="shared" ref="U36:U38" si="83">S36</f>
        <v>180.59231231999996</v>
      </c>
      <c r="V36" s="80">
        <f t="shared" ref="V36:BB36" si="84">S36*0.8</f>
        <v>144.47384985599999</v>
      </c>
      <c r="W36" s="58">
        <f t="shared" si="84"/>
        <v>144.47384985599999</v>
      </c>
      <c r="X36" s="58">
        <f t="shared" si="84"/>
        <v>144.47384985599999</v>
      </c>
      <c r="Y36" s="80">
        <f t="shared" si="84"/>
        <v>115.5790798848</v>
      </c>
      <c r="Z36" s="58">
        <f t="shared" si="84"/>
        <v>115.5790798848</v>
      </c>
      <c r="AA36" s="58">
        <f t="shared" si="84"/>
        <v>115.5790798848</v>
      </c>
      <c r="AB36" s="80">
        <f t="shared" si="84"/>
        <v>92.463263907840002</v>
      </c>
      <c r="AC36" s="58">
        <f t="shared" si="84"/>
        <v>92.463263907840002</v>
      </c>
      <c r="AD36" s="58">
        <f t="shared" si="84"/>
        <v>92.463263907840002</v>
      </c>
      <c r="AE36" s="80">
        <f t="shared" si="84"/>
        <v>73.970611126272004</v>
      </c>
      <c r="AF36" s="58">
        <f t="shared" si="84"/>
        <v>73.970611126272004</v>
      </c>
      <c r="AG36" s="58">
        <f t="shared" si="84"/>
        <v>73.970611126272004</v>
      </c>
      <c r="AH36" s="81">
        <f t="shared" si="84"/>
        <v>59.176488901017606</v>
      </c>
      <c r="AI36" s="58">
        <f t="shared" si="84"/>
        <v>59.176488901017606</v>
      </c>
      <c r="AJ36" s="58">
        <f t="shared" si="84"/>
        <v>59.176488901017606</v>
      </c>
      <c r="AK36" s="81">
        <f t="shared" si="84"/>
        <v>47.341191120814088</v>
      </c>
      <c r="AL36" s="58">
        <f t="shared" si="84"/>
        <v>47.341191120814088</v>
      </c>
      <c r="AM36" s="58">
        <f t="shared" si="84"/>
        <v>47.341191120814088</v>
      </c>
      <c r="AN36" s="81">
        <f t="shared" si="84"/>
        <v>37.87295289665127</v>
      </c>
      <c r="AO36" s="58">
        <f t="shared" si="84"/>
        <v>37.87295289665127</v>
      </c>
      <c r="AP36" s="58">
        <f t="shared" si="84"/>
        <v>37.87295289665127</v>
      </c>
      <c r="AQ36" s="81">
        <f t="shared" si="84"/>
        <v>30.298362317321018</v>
      </c>
      <c r="AR36" s="58">
        <f t="shared" si="84"/>
        <v>30.298362317321018</v>
      </c>
      <c r="AS36" s="58">
        <f t="shared" si="84"/>
        <v>30.298362317321018</v>
      </c>
      <c r="AT36" s="58">
        <f t="shared" si="84"/>
        <v>24.238689853856815</v>
      </c>
      <c r="AU36" s="58">
        <f t="shared" si="84"/>
        <v>24.238689853856815</v>
      </c>
      <c r="AV36" s="58">
        <f t="shared" si="84"/>
        <v>24.238689853856815</v>
      </c>
      <c r="AW36" s="58">
        <f t="shared" si="84"/>
        <v>19.390951883085453</v>
      </c>
      <c r="AX36" s="58">
        <f t="shared" si="84"/>
        <v>19.390951883085453</v>
      </c>
      <c r="AY36" s="58">
        <f t="shared" si="84"/>
        <v>19.390951883085453</v>
      </c>
      <c r="AZ36" s="58">
        <f t="shared" si="84"/>
        <v>15.512761506468363</v>
      </c>
      <c r="BA36" s="58">
        <f t="shared" si="84"/>
        <v>15.512761506468363</v>
      </c>
      <c r="BB36" s="58">
        <f t="shared" si="84"/>
        <v>15.512761506468363</v>
      </c>
      <c r="BC36" s="58"/>
      <c r="BD36" s="58"/>
      <c r="BE36" s="58"/>
      <c r="BF36" s="58"/>
      <c r="BG36" s="58"/>
      <c r="BH36" s="58"/>
      <c r="BI36" s="58"/>
      <c r="BJ36" s="58"/>
      <c r="BK36" s="58"/>
      <c r="BL36" s="58"/>
      <c r="BM36" s="58"/>
      <c r="BN36" s="58"/>
      <c r="BO36" s="58"/>
      <c r="BP36" s="58"/>
      <c r="BQ36" s="58"/>
      <c r="BR36" s="58"/>
      <c r="BS36" s="58"/>
      <c r="BT36" s="58"/>
      <c r="BU36" s="58"/>
      <c r="BV36" s="58"/>
      <c r="BW36" s="58"/>
      <c r="BX36" s="58"/>
      <c r="BY36" s="58"/>
      <c r="BZ36" s="58"/>
      <c r="CA36" s="58"/>
      <c r="CB36" s="58"/>
    </row>
    <row r="37" spans="7:80" ht="15.75" hidden="1" customHeight="1" outlineLevel="1" x14ac:dyDescent="0.25">
      <c r="G37" s="141"/>
      <c r="H37" s="5" t="s">
        <v>8</v>
      </c>
      <c r="J37" s="36"/>
      <c r="K37" s="36"/>
      <c r="L37" s="36"/>
      <c r="M37" s="36"/>
      <c r="N37" s="36"/>
      <c r="O37" s="36"/>
      <c r="P37" s="36"/>
      <c r="Q37" s="36"/>
      <c r="R37" s="7"/>
      <c r="S37" s="79">
        <f t="shared" si="81"/>
        <v>61.917364223999968</v>
      </c>
      <c r="T37" s="58">
        <f t="shared" si="82"/>
        <v>61.917364223999968</v>
      </c>
      <c r="U37" s="58">
        <f t="shared" si="83"/>
        <v>61.917364223999968</v>
      </c>
      <c r="V37" s="58">
        <f t="shared" ref="V37:V38" si="85">S37</f>
        <v>61.917364223999968</v>
      </c>
      <c r="W37" s="58">
        <f t="shared" ref="W37:W38" si="86">S37</f>
        <v>61.917364223999968</v>
      </c>
      <c r="X37" s="58">
        <f t="shared" ref="X37:X38" si="87">S37</f>
        <v>61.917364223999968</v>
      </c>
      <c r="Y37" s="80">
        <f t="shared" ref="Y37:BB37" si="88">S37*0.8</f>
        <v>49.533891379199979</v>
      </c>
      <c r="Z37" s="58">
        <f t="shared" si="88"/>
        <v>49.533891379199979</v>
      </c>
      <c r="AA37" s="58">
        <f t="shared" si="88"/>
        <v>49.533891379199979</v>
      </c>
      <c r="AB37" s="58">
        <f t="shared" si="88"/>
        <v>49.533891379199979</v>
      </c>
      <c r="AC37" s="58">
        <f t="shared" si="88"/>
        <v>49.533891379199979</v>
      </c>
      <c r="AD37" s="58">
        <f t="shared" si="88"/>
        <v>49.533891379199979</v>
      </c>
      <c r="AE37" s="80">
        <f t="shared" si="88"/>
        <v>39.627113103359989</v>
      </c>
      <c r="AF37" s="58">
        <f t="shared" si="88"/>
        <v>39.627113103359989</v>
      </c>
      <c r="AG37" s="58">
        <f t="shared" si="88"/>
        <v>39.627113103359989</v>
      </c>
      <c r="AH37" s="58">
        <f t="shared" si="88"/>
        <v>39.627113103359989</v>
      </c>
      <c r="AI37" s="58">
        <f t="shared" si="88"/>
        <v>39.627113103359989</v>
      </c>
      <c r="AJ37" s="58">
        <f t="shared" si="88"/>
        <v>39.627113103359989</v>
      </c>
      <c r="AK37" s="81">
        <f t="shared" si="88"/>
        <v>31.701690482687994</v>
      </c>
      <c r="AL37" s="58">
        <f t="shared" si="88"/>
        <v>31.701690482687994</v>
      </c>
      <c r="AM37" s="58">
        <f t="shared" si="88"/>
        <v>31.701690482687994</v>
      </c>
      <c r="AN37" s="58">
        <f t="shared" si="88"/>
        <v>31.701690482687994</v>
      </c>
      <c r="AO37" s="58">
        <f t="shared" si="88"/>
        <v>31.701690482687994</v>
      </c>
      <c r="AP37" s="58">
        <f t="shared" si="88"/>
        <v>31.701690482687994</v>
      </c>
      <c r="AQ37" s="81">
        <f t="shared" si="88"/>
        <v>25.361352386150397</v>
      </c>
      <c r="AR37" s="58">
        <f t="shared" si="88"/>
        <v>25.361352386150397</v>
      </c>
      <c r="AS37" s="58">
        <f t="shared" si="88"/>
        <v>25.361352386150397</v>
      </c>
      <c r="AT37" s="58">
        <f t="shared" si="88"/>
        <v>25.361352386150397</v>
      </c>
      <c r="AU37" s="58">
        <f t="shared" si="88"/>
        <v>25.361352386150397</v>
      </c>
      <c r="AV37" s="58">
        <f t="shared" si="88"/>
        <v>25.361352386150397</v>
      </c>
      <c r="AW37" s="58">
        <f t="shared" si="88"/>
        <v>20.28908190892032</v>
      </c>
      <c r="AX37" s="58">
        <f t="shared" si="88"/>
        <v>20.28908190892032</v>
      </c>
      <c r="AY37" s="58">
        <f t="shared" si="88"/>
        <v>20.28908190892032</v>
      </c>
      <c r="AZ37" s="58">
        <f t="shared" si="88"/>
        <v>20.28908190892032</v>
      </c>
      <c r="BA37" s="58">
        <f t="shared" si="88"/>
        <v>20.28908190892032</v>
      </c>
      <c r="BB37" s="58">
        <f t="shared" si="88"/>
        <v>20.28908190892032</v>
      </c>
      <c r="BC37" s="58"/>
      <c r="BD37" s="58"/>
      <c r="BE37" s="58"/>
      <c r="BF37" s="58"/>
      <c r="BG37" s="58"/>
      <c r="BH37" s="58"/>
      <c r="BI37" s="58"/>
      <c r="BJ37" s="58"/>
      <c r="BK37" s="58"/>
      <c r="BL37" s="58"/>
      <c r="BM37" s="58"/>
      <c r="BN37" s="58"/>
      <c r="BO37" s="58"/>
      <c r="BP37" s="58"/>
      <c r="BQ37" s="58"/>
      <c r="BR37" s="58"/>
      <c r="BS37" s="58"/>
      <c r="BT37" s="58"/>
      <c r="BU37" s="58"/>
      <c r="BV37" s="58"/>
      <c r="BW37" s="58"/>
      <c r="BX37" s="58"/>
      <c r="BY37" s="58"/>
      <c r="BZ37" s="58"/>
      <c r="CA37" s="58"/>
      <c r="CB37" s="58"/>
    </row>
    <row r="38" spans="7:80" ht="15.75" hidden="1" customHeight="1" outlineLevel="1" x14ac:dyDescent="0.25">
      <c r="G38" s="141"/>
      <c r="H38" s="5" t="s">
        <v>10</v>
      </c>
      <c r="J38" s="36"/>
      <c r="K38" s="36"/>
      <c r="L38" s="36"/>
      <c r="M38" s="36"/>
      <c r="N38" s="36"/>
      <c r="O38" s="36"/>
      <c r="P38" s="36"/>
      <c r="Q38" s="36"/>
      <c r="R38" s="7"/>
      <c r="S38" s="79">
        <f t="shared" si="81"/>
        <v>15.479341055999992</v>
      </c>
      <c r="T38" s="58">
        <f t="shared" si="82"/>
        <v>15.479341055999992</v>
      </c>
      <c r="U38" s="58">
        <f t="shared" si="83"/>
        <v>15.479341055999992</v>
      </c>
      <c r="V38" s="58">
        <f t="shared" si="85"/>
        <v>15.479341055999992</v>
      </c>
      <c r="W38" s="58">
        <f t="shared" si="86"/>
        <v>15.479341055999992</v>
      </c>
      <c r="X38" s="58">
        <f t="shared" si="87"/>
        <v>15.479341055999992</v>
      </c>
      <c r="Y38" s="58">
        <f>S38</f>
        <v>15.479341055999992</v>
      </c>
      <c r="Z38" s="58">
        <f>S38</f>
        <v>15.479341055999992</v>
      </c>
      <c r="AA38" s="58">
        <f>S38</f>
        <v>15.479341055999992</v>
      </c>
      <c r="AB38" s="58">
        <f>S38</f>
        <v>15.479341055999992</v>
      </c>
      <c r="AC38" s="58">
        <f>S38</f>
        <v>15.479341055999992</v>
      </c>
      <c r="AD38" s="58">
        <f>S38</f>
        <v>15.479341055999992</v>
      </c>
      <c r="AE38" s="80">
        <f t="shared" ref="AE38:BB38" si="89">S38*0.8</f>
        <v>12.383472844799995</v>
      </c>
      <c r="AF38" s="58">
        <f t="shared" si="89"/>
        <v>12.383472844799995</v>
      </c>
      <c r="AG38" s="58">
        <f t="shared" si="89"/>
        <v>12.383472844799995</v>
      </c>
      <c r="AH38" s="58">
        <f t="shared" si="89"/>
        <v>12.383472844799995</v>
      </c>
      <c r="AI38" s="58">
        <f t="shared" si="89"/>
        <v>12.383472844799995</v>
      </c>
      <c r="AJ38" s="58">
        <f t="shared" si="89"/>
        <v>12.383472844799995</v>
      </c>
      <c r="AK38" s="58">
        <f t="shared" si="89"/>
        <v>12.383472844799995</v>
      </c>
      <c r="AL38" s="58">
        <f t="shared" si="89"/>
        <v>12.383472844799995</v>
      </c>
      <c r="AM38" s="58">
        <f t="shared" si="89"/>
        <v>12.383472844799995</v>
      </c>
      <c r="AN38" s="58">
        <f t="shared" si="89"/>
        <v>12.383472844799995</v>
      </c>
      <c r="AO38" s="58">
        <f t="shared" si="89"/>
        <v>12.383472844799995</v>
      </c>
      <c r="AP38" s="58">
        <f t="shared" si="89"/>
        <v>12.383472844799995</v>
      </c>
      <c r="AQ38" s="81">
        <f t="shared" si="89"/>
        <v>9.9067782758399971</v>
      </c>
      <c r="AR38" s="58">
        <f t="shared" si="89"/>
        <v>9.9067782758399971</v>
      </c>
      <c r="AS38" s="58">
        <f t="shared" si="89"/>
        <v>9.9067782758399971</v>
      </c>
      <c r="AT38" s="58">
        <f t="shared" si="89"/>
        <v>9.9067782758399971</v>
      </c>
      <c r="AU38" s="58">
        <f t="shared" si="89"/>
        <v>9.9067782758399971</v>
      </c>
      <c r="AV38" s="58">
        <f t="shared" si="89"/>
        <v>9.9067782758399971</v>
      </c>
      <c r="AW38" s="58">
        <f t="shared" si="89"/>
        <v>9.9067782758399971</v>
      </c>
      <c r="AX38" s="58">
        <f t="shared" si="89"/>
        <v>9.9067782758399971</v>
      </c>
      <c r="AY38" s="58">
        <f t="shared" si="89"/>
        <v>9.9067782758399971</v>
      </c>
      <c r="AZ38" s="58">
        <f t="shared" si="89"/>
        <v>9.9067782758399971</v>
      </c>
      <c r="BA38" s="58">
        <f t="shared" si="89"/>
        <v>9.9067782758399971</v>
      </c>
      <c r="BB38" s="58">
        <f t="shared" si="89"/>
        <v>9.9067782758399971</v>
      </c>
      <c r="BC38" s="58"/>
      <c r="BD38" s="58"/>
      <c r="BE38" s="58"/>
      <c r="BF38" s="58"/>
      <c r="BG38" s="58"/>
      <c r="BH38" s="58"/>
      <c r="BI38" s="58"/>
      <c r="BJ38" s="58"/>
      <c r="BK38" s="58"/>
      <c r="BL38" s="58"/>
      <c r="BM38" s="58"/>
      <c r="BN38" s="58"/>
      <c r="BO38" s="58"/>
      <c r="BP38" s="58"/>
      <c r="BQ38" s="58"/>
      <c r="BR38" s="58"/>
      <c r="BS38" s="58"/>
      <c r="BT38" s="58"/>
      <c r="BU38" s="58"/>
      <c r="BV38" s="58"/>
      <c r="BW38" s="58"/>
      <c r="BX38" s="58"/>
      <c r="BY38" s="58"/>
      <c r="BZ38" s="58"/>
      <c r="CA38" s="58"/>
      <c r="CB38" s="58"/>
    </row>
    <row r="39" spans="7:80" ht="15.75" hidden="1" customHeight="1" outlineLevel="1" x14ac:dyDescent="0.25">
      <c r="G39" s="140">
        <f>G36+1</f>
        <v>11</v>
      </c>
      <c r="H39" s="5" t="s">
        <v>5</v>
      </c>
      <c r="J39" s="36"/>
      <c r="K39" s="36"/>
      <c r="L39" s="36"/>
      <c r="M39" s="36"/>
      <c r="N39" s="36"/>
      <c r="O39" s="36"/>
      <c r="P39" s="36"/>
      <c r="Q39" s="36"/>
      <c r="R39" s="7"/>
      <c r="S39" s="7"/>
      <c r="T39" s="79">
        <f t="shared" ref="T39:T41" si="90">S36*1.2</f>
        <v>216.71077478399994</v>
      </c>
      <c r="U39" s="58">
        <f t="shared" ref="U39:U41" si="91">T39</f>
        <v>216.71077478399994</v>
      </c>
      <c r="V39" s="58">
        <f t="shared" ref="V39:V41" si="92">T39</f>
        <v>216.71077478399994</v>
      </c>
      <c r="W39" s="80">
        <f t="shared" ref="W39:BC39" si="93">T39*0.8</f>
        <v>173.36861982719995</v>
      </c>
      <c r="X39" s="58">
        <f t="shared" si="93"/>
        <v>173.36861982719995</v>
      </c>
      <c r="Y39" s="58">
        <f t="shared" si="93"/>
        <v>173.36861982719995</v>
      </c>
      <c r="Z39" s="80">
        <f t="shared" si="93"/>
        <v>138.69489586175996</v>
      </c>
      <c r="AA39" s="58">
        <f t="shared" si="93"/>
        <v>138.69489586175996</v>
      </c>
      <c r="AB39" s="58">
        <f t="shared" si="93"/>
        <v>138.69489586175996</v>
      </c>
      <c r="AC39" s="80">
        <f t="shared" si="93"/>
        <v>110.95591668940797</v>
      </c>
      <c r="AD39" s="58">
        <f t="shared" si="93"/>
        <v>110.95591668940797</v>
      </c>
      <c r="AE39" s="58">
        <f t="shared" si="93"/>
        <v>110.95591668940797</v>
      </c>
      <c r="AF39" s="80">
        <f t="shared" si="93"/>
        <v>88.764733351526388</v>
      </c>
      <c r="AG39" s="58">
        <f t="shared" si="93"/>
        <v>88.764733351526388</v>
      </c>
      <c r="AH39" s="58">
        <f t="shared" si="93"/>
        <v>88.764733351526388</v>
      </c>
      <c r="AI39" s="81">
        <f t="shared" si="93"/>
        <v>71.01178668122111</v>
      </c>
      <c r="AJ39" s="58">
        <f t="shared" si="93"/>
        <v>71.01178668122111</v>
      </c>
      <c r="AK39" s="58">
        <f t="shared" si="93"/>
        <v>71.01178668122111</v>
      </c>
      <c r="AL39" s="81">
        <f t="shared" si="93"/>
        <v>56.809429344976891</v>
      </c>
      <c r="AM39" s="58">
        <f t="shared" si="93"/>
        <v>56.809429344976891</v>
      </c>
      <c r="AN39" s="58">
        <f t="shared" si="93"/>
        <v>56.809429344976891</v>
      </c>
      <c r="AO39" s="81">
        <f t="shared" si="93"/>
        <v>45.447543475981519</v>
      </c>
      <c r="AP39" s="58">
        <f t="shared" si="93"/>
        <v>45.447543475981519</v>
      </c>
      <c r="AQ39" s="58">
        <f t="shared" si="93"/>
        <v>45.447543475981519</v>
      </c>
      <c r="AR39" s="81">
        <f t="shared" si="93"/>
        <v>36.358034780785218</v>
      </c>
      <c r="AS39" s="58">
        <f t="shared" si="93"/>
        <v>36.358034780785218</v>
      </c>
      <c r="AT39" s="58">
        <f t="shared" si="93"/>
        <v>36.358034780785218</v>
      </c>
      <c r="AU39" s="58">
        <f t="shared" si="93"/>
        <v>29.086427824628174</v>
      </c>
      <c r="AV39" s="58">
        <f t="shared" si="93"/>
        <v>29.086427824628174</v>
      </c>
      <c r="AW39" s="58">
        <f t="shared" si="93"/>
        <v>29.086427824628174</v>
      </c>
      <c r="AX39" s="58">
        <f t="shared" si="93"/>
        <v>23.269142259702541</v>
      </c>
      <c r="AY39" s="58">
        <f t="shared" si="93"/>
        <v>23.269142259702541</v>
      </c>
      <c r="AZ39" s="58">
        <f t="shared" si="93"/>
        <v>23.269142259702541</v>
      </c>
      <c r="BA39" s="58">
        <f t="shared" si="93"/>
        <v>18.615313807762032</v>
      </c>
      <c r="BB39" s="58">
        <f t="shared" si="93"/>
        <v>18.615313807762032</v>
      </c>
      <c r="BC39" s="58">
        <f t="shared" si="93"/>
        <v>18.615313807762032</v>
      </c>
      <c r="BD39" s="58"/>
      <c r="BE39" s="58"/>
      <c r="BF39" s="58"/>
      <c r="BG39" s="58"/>
      <c r="BH39" s="58"/>
      <c r="BI39" s="58"/>
      <c r="BJ39" s="58"/>
      <c r="BK39" s="58"/>
      <c r="BL39" s="58"/>
      <c r="BM39" s="58"/>
      <c r="BN39" s="58"/>
      <c r="BO39" s="58"/>
      <c r="BP39" s="58"/>
      <c r="BQ39" s="58"/>
      <c r="BR39" s="58"/>
      <c r="BS39" s="58"/>
      <c r="BT39" s="58"/>
      <c r="BU39" s="58"/>
      <c r="BV39" s="58"/>
      <c r="BW39" s="58"/>
      <c r="BX39" s="58"/>
      <c r="BY39" s="58"/>
      <c r="BZ39" s="58"/>
      <c r="CA39" s="58"/>
      <c r="CB39" s="58"/>
    </row>
    <row r="40" spans="7:80" ht="15.75" hidden="1" customHeight="1" outlineLevel="1" x14ac:dyDescent="0.25">
      <c r="G40" s="141"/>
      <c r="H40" s="5" t="s">
        <v>8</v>
      </c>
      <c r="J40" s="36"/>
      <c r="K40" s="36"/>
      <c r="L40" s="36"/>
      <c r="M40" s="36"/>
      <c r="N40" s="36"/>
      <c r="O40" s="36"/>
      <c r="P40" s="36"/>
      <c r="Q40" s="36"/>
      <c r="R40" s="7"/>
      <c r="S40" s="7"/>
      <c r="T40" s="79">
        <f t="shared" si="90"/>
        <v>74.300837068799964</v>
      </c>
      <c r="U40" s="58">
        <f t="shared" si="91"/>
        <v>74.300837068799964</v>
      </c>
      <c r="V40" s="58">
        <f t="shared" si="92"/>
        <v>74.300837068799964</v>
      </c>
      <c r="W40" s="58">
        <f t="shared" ref="W40:W41" si="94">T40</f>
        <v>74.300837068799964</v>
      </c>
      <c r="X40" s="58">
        <f t="shared" ref="X40:X41" si="95">T40</f>
        <v>74.300837068799964</v>
      </c>
      <c r="Y40" s="58">
        <f t="shared" ref="Y40:Y41" si="96">T40</f>
        <v>74.300837068799964</v>
      </c>
      <c r="Z40" s="80">
        <f t="shared" ref="Z40:BC40" si="97">T40*0.8</f>
        <v>59.440669655039976</v>
      </c>
      <c r="AA40" s="58">
        <f t="shared" si="97"/>
        <v>59.440669655039976</v>
      </c>
      <c r="AB40" s="58">
        <f t="shared" si="97"/>
        <v>59.440669655039976</v>
      </c>
      <c r="AC40" s="58">
        <f t="shared" si="97"/>
        <v>59.440669655039976</v>
      </c>
      <c r="AD40" s="58">
        <f t="shared" si="97"/>
        <v>59.440669655039976</v>
      </c>
      <c r="AE40" s="58">
        <f t="shared" si="97"/>
        <v>59.440669655039976</v>
      </c>
      <c r="AF40" s="80">
        <f t="shared" si="97"/>
        <v>47.552535724031983</v>
      </c>
      <c r="AG40" s="58">
        <f t="shared" si="97"/>
        <v>47.552535724031983</v>
      </c>
      <c r="AH40" s="58">
        <f t="shared" si="97"/>
        <v>47.552535724031983</v>
      </c>
      <c r="AI40" s="58">
        <f t="shared" si="97"/>
        <v>47.552535724031983</v>
      </c>
      <c r="AJ40" s="58">
        <f t="shared" si="97"/>
        <v>47.552535724031983</v>
      </c>
      <c r="AK40" s="58">
        <f t="shared" si="97"/>
        <v>47.552535724031983</v>
      </c>
      <c r="AL40" s="81">
        <f t="shared" si="97"/>
        <v>38.042028579225587</v>
      </c>
      <c r="AM40" s="58">
        <f t="shared" si="97"/>
        <v>38.042028579225587</v>
      </c>
      <c r="AN40" s="58">
        <f t="shared" si="97"/>
        <v>38.042028579225587</v>
      </c>
      <c r="AO40" s="58">
        <f t="shared" si="97"/>
        <v>38.042028579225587</v>
      </c>
      <c r="AP40" s="58">
        <f t="shared" si="97"/>
        <v>38.042028579225587</v>
      </c>
      <c r="AQ40" s="58">
        <f t="shared" si="97"/>
        <v>38.042028579225587</v>
      </c>
      <c r="AR40" s="81">
        <f t="shared" si="97"/>
        <v>30.433622863380471</v>
      </c>
      <c r="AS40" s="58">
        <f t="shared" si="97"/>
        <v>30.433622863380471</v>
      </c>
      <c r="AT40" s="58">
        <f t="shared" si="97"/>
        <v>30.433622863380471</v>
      </c>
      <c r="AU40" s="58">
        <f t="shared" si="97"/>
        <v>30.433622863380471</v>
      </c>
      <c r="AV40" s="58">
        <f t="shared" si="97"/>
        <v>30.433622863380471</v>
      </c>
      <c r="AW40" s="58">
        <f t="shared" si="97"/>
        <v>30.433622863380471</v>
      </c>
      <c r="AX40" s="58">
        <f t="shared" si="97"/>
        <v>24.346898290704377</v>
      </c>
      <c r="AY40" s="58">
        <f t="shared" si="97"/>
        <v>24.346898290704377</v>
      </c>
      <c r="AZ40" s="58">
        <f t="shared" si="97"/>
        <v>24.346898290704377</v>
      </c>
      <c r="BA40" s="58">
        <f t="shared" si="97"/>
        <v>24.346898290704377</v>
      </c>
      <c r="BB40" s="58">
        <f t="shared" si="97"/>
        <v>24.346898290704377</v>
      </c>
      <c r="BC40" s="58">
        <f t="shared" si="97"/>
        <v>24.346898290704377</v>
      </c>
      <c r="BD40" s="58"/>
      <c r="BE40" s="58"/>
      <c r="BF40" s="58"/>
      <c r="BG40" s="58"/>
      <c r="BH40" s="58"/>
      <c r="BI40" s="58"/>
      <c r="BJ40" s="58"/>
      <c r="BK40" s="58"/>
      <c r="BL40" s="58"/>
      <c r="BM40" s="58"/>
      <c r="BN40" s="58"/>
      <c r="BO40" s="58"/>
      <c r="BP40" s="58"/>
      <c r="BQ40" s="58"/>
      <c r="BR40" s="58"/>
      <c r="BS40" s="58"/>
      <c r="BT40" s="58"/>
      <c r="BU40" s="58"/>
      <c r="BV40" s="58"/>
      <c r="BW40" s="58"/>
      <c r="BX40" s="58"/>
      <c r="BY40" s="58"/>
      <c r="BZ40" s="58"/>
      <c r="CA40" s="58"/>
      <c r="CB40" s="58"/>
    </row>
    <row r="41" spans="7:80" ht="15.75" hidden="1" customHeight="1" outlineLevel="1" x14ac:dyDescent="0.25">
      <c r="G41" s="141"/>
      <c r="H41" s="5" t="s">
        <v>10</v>
      </c>
      <c r="J41" s="36"/>
      <c r="K41" s="36"/>
      <c r="L41" s="36"/>
      <c r="M41" s="36"/>
      <c r="N41" s="36"/>
      <c r="O41" s="36"/>
      <c r="P41" s="36"/>
      <c r="Q41" s="36"/>
      <c r="R41" s="7"/>
      <c r="S41" s="7"/>
      <c r="T41" s="79">
        <f t="shared" si="90"/>
        <v>18.575209267199991</v>
      </c>
      <c r="U41" s="58">
        <f t="shared" si="91"/>
        <v>18.575209267199991</v>
      </c>
      <c r="V41" s="58">
        <f t="shared" si="92"/>
        <v>18.575209267199991</v>
      </c>
      <c r="W41" s="58">
        <f t="shared" si="94"/>
        <v>18.575209267199991</v>
      </c>
      <c r="X41" s="58">
        <f t="shared" si="95"/>
        <v>18.575209267199991</v>
      </c>
      <c r="Y41" s="58">
        <f t="shared" si="96"/>
        <v>18.575209267199991</v>
      </c>
      <c r="Z41" s="58">
        <f>T41</f>
        <v>18.575209267199991</v>
      </c>
      <c r="AA41" s="58">
        <f>T41</f>
        <v>18.575209267199991</v>
      </c>
      <c r="AB41" s="58">
        <f>T41</f>
        <v>18.575209267199991</v>
      </c>
      <c r="AC41" s="58">
        <f>T41</f>
        <v>18.575209267199991</v>
      </c>
      <c r="AD41" s="58">
        <f>T41</f>
        <v>18.575209267199991</v>
      </c>
      <c r="AE41" s="58">
        <f>T41</f>
        <v>18.575209267199991</v>
      </c>
      <c r="AF41" s="80">
        <f t="shared" ref="AF41:BC41" si="98">T41*0.8</f>
        <v>14.860167413759994</v>
      </c>
      <c r="AG41" s="58">
        <f t="shared" si="98"/>
        <v>14.860167413759994</v>
      </c>
      <c r="AH41" s="58">
        <f t="shared" si="98"/>
        <v>14.860167413759994</v>
      </c>
      <c r="AI41" s="58">
        <f t="shared" si="98"/>
        <v>14.860167413759994</v>
      </c>
      <c r="AJ41" s="58">
        <f t="shared" si="98"/>
        <v>14.860167413759994</v>
      </c>
      <c r="AK41" s="58">
        <f t="shared" si="98"/>
        <v>14.860167413759994</v>
      </c>
      <c r="AL41" s="58">
        <f t="shared" si="98"/>
        <v>14.860167413759994</v>
      </c>
      <c r="AM41" s="58">
        <f t="shared" si="98"/>
        <v>14.860167413759994</v>
      </c>
      <c r="AN41" s="58">
        <f t="shared" si="98"/>
        <v>14.860167413759994</v>
      </c>
      <c r="AO41" s="58">
        <f t="shared" si="98"/>
        <v>14.860167413759994</v>
      </c>
      <c r="AP41" s="58">
        <f t="shared" si="98"/>
        <v>14.860167413759994</v>
      </c>
      <c r="AQ41" s="58">
        <f t="shared" si="98"/>
        <v>14.860167413759994</v>
      </c>
      <c r="AR41" s="81">
        <f t="shared" si="98"/>
        <v>11.888133931007996</v>
      </c>
      <c r="AS41" s="58">
        <f t="shared" si="98"/>
        <v>11.888133931007996</v>
      </c>
      <c r="AT41" s="58">
        <f t="shared" si="98"/>
        <v>11.888133931007996</v>
      </c>
      <c r="AU41" s="58">
        <f t="shared" si="98"/>
        <v>11.888133931007996</v>
      </c>
      <c r="AV41" s="58">
        <f t="shared" si="98"/>
        <v>11.888133931007996</v>
      </c>
      <c r="AW41" s="58">
        <f t="shared" si="98"/>
        <v>11.888133931007996</v>
      </c>
      <c r="AX41" s="58">
        <f t="shared" si="98"/>
        <v>11.888133931007996</v>
      </c>
      <c r="AY41" s="58">
        <f t="shared" si="98"/>
        <v>11.888133931007996</v>
      </c>
      <c r="AZ41" s="58">
        <f t="shared" si="98"/>
        <v>11.888133931007996</v>
      </c>
      <c r="BA41" s="58">
        <f t="shared" si="98"/>
        <v>11.888133931007996</v>
      </c>
      <c r="BB41" s="58">
        <f t="shared" si="98"/>
        <v>11.888133931007996</v>
      </c>
      <c r="BC41" s="58">
        <f t="shared" si="98"/>
        <v>11.888133931007996</v>
      </c>
      <c r="BD41" s="58"/>
      <c r="BE41" s="58"/>
      <c r="BF41" s="58"/>
      <c r="BG41" s="58"/>
      <c r="BH41" s="58"/>
      <c r="BI41" s="58"/>
      <c r="BJ41" s="58"/>
      <c r="BK41" s="58"/>
      <c r="BL41" s="58"/>
      <c r="BM41" s="58"/>
      <c r="BN41" s="58"/>
      <c r="BO41" s="58"/>
      <c r="BP41" s="58"/>
      <c r="BQ41" s="58"/>
      <c r="BR41" s="58"/>
      <c r="BS41" s="58"/>
      <c r="BT41" s="58"/>
      <c r="BU41" s="58"/>
      <c r="BV41" s="58"/>
      <c r="BW41" s="58"/>
      <c r="BX41" s="58"/>
      <c r="BY41" s="58"/>
      <c r="BZ41" s="58"/>
      <c r="CA41" s="58"/>
      <c r="CB41" s="58"/>
    </row>
    <row r="42" spans="7:80" ht="15.75" hidden="1" customHeight="1" outlineLevel="1" x14ac:dyDescent="0.25">
      <c r="G42" s="140">
        <f>G39+1</f>
        <v>12</v>
      </c>
      <c r="H42" s="5" t="s">
        <v>5</v>
      </c>
      <c r="J42" s="36"/>
      <c r="K42" s="36"/>
      <c r="L42" s="36"/>
      <c r="M42" s="36"/>
      <c r="N42" s="36"/>
      <c r="O42" s="36"/>
      <c r="P42" s="36"/>
      <c r="Q42" s="36"/>
      <c r="R42" s="7"/>
      <c r="S42" s="7"/>
      <c r="T42" s="7"/>
      <c r="U42" s="79">
        <f t="shared" ref="U42:U44" si="99">T39*1.2</f>
        <v>260.05292974079993</v>
      </c>
      <c r="V42" s="58">
        <f t="shared" ref="V42:V44" si="100">U42</f>
        <v>260.05292974079993</v>
      </c>
      <c r="W42" s="58">
        <f t="shared" ref="W42:W44" si="101">U42</f>
        <v>260.05292974079993</v>
      </c>
      <c r="X42" s="80">
        <f t="shared" ref="X42:BD42" si="102">U42*0.8</f>
        <v>208.04234379263994</v>
      </c>
      <c r="Y42" s="58">
        <f t="shared" si="102"/>
        <v>208.04234379263994</v>
      </c>
      <c r="Z42" s="58">
        <f t="shared" si="102"/>
        <v>208.04234379263994</v>
      </c>
      <c r="AA42" s="80">
        <f t="shared" si="102"/>
        <v>166.43387503411196</v>
      </c>
      <c r="AB42" s="58">
        <f t="shared" si="102"/>
        <v>166.43387503411196</v>
      </c>
      <c r="AC42" s="58">
        <f t="shared" si="102"/>
        <v>166.43387503411196</v>
      </c>
      <c r="AD42" s="80">
        <f t="shared" si="102"/>
        <v>133.14710002728958</v>
      </c>
      <c r="AE42" s="58">
        <f t="shared" si="102"/>
        <v>133.14710002728958</v>
      </c>
      <c r="AF42" s="58">
        <f t="shared" si="102"/>
        <v>133.14710002728958</v>
      </c>
      <c r="AG42" s="80">
        <f t="shared" si="102"/>
        <v>106.51768002183167</v>
      </c>
      <c r="AH42" s="58">
        <f t="shared" si="102"/>
        <v>106.51768002183167</v>
      </c>
      <c r="AI42" s="58">
        <f t="shared" si="102"/>
        <v>106.51768002183167</v>
      </c>
      <c r="AJ42" s="81">
        <f t="shared" si="102"/>
        <v>85.214144017465344</v>
      </c>
      <c r="AK42" s="58">
        <f t="shared" si="102"/>
        <v>85.214144017465344</v>
      </c>
      <c r="AL42" s="58">
        <f t="shared" si="102"/>
        <v>85.214144017465344</v>
      </c>
      <c r="AM42" s="81">
        <f t="shared" si="102"/>
        <v>68.171315213972278</v>
      </c>
      <c r="AN42" s="58">
        <f t="shared" si="102"/>
        <v>68.171315213972278</v>
      </c>
      <c r="AO42" s="58">
        <f t="shared" si="102"/>
        <v>68.171315213972278</v>
      </c>
      <c r="AP42" s="81">
        <f t="shared" si="102"/>
        <v>54.537052171177827</v>
      </c>
      <c r="AQ42" s="58">
        <f t="shared" si="102"/>
        <v>54.537052171177827</v>
      </c>
      <c r="AR42" s="58">
        <f t="shared" si="102"/>
        <v>54.537052171177827</v>
      </c>
      <c r="AS42" s="81">
        <f t="shared" si="102"/>
        <v>43.629641736942261</v>
      </c>
      <c r="AT42" s="58">
        <f t="shared" si="102"/>
        <v>43.629641736942261</v>
      </c>
      <c r="AU42" s="58">
        <f t="shared" si="102"/>
        <v>43.629641736942261</v>
      </c>
      <c r="AV42" s="58">
        <f t="shared" si="102"/>
        <v>34.903713389553808</v>
      </c>
      <c r="AW42" s="58">
        <f t="shared" si="102"/>
        <v>34.903713389553808</v>
      </c>
      <c r="AX42" s="58">
        <f t="shared" si="102"/>
        <v>34.903713389553808</v>
      </c>
      <c r="AY42" s="58">
        <f t="shared" si="102"/>
        <v>27.922970711643046</v>
      </c>
      <c r="AZ42" s="58">
        <f t="shared" si="102"/>
        <v>27.922970711643046</v>
      </c>
      <c r="BA42" s="58">
        <f t="shared" si="102"/>
        <v>27.922970711643046</v>
      </c>
      <c r="BB42" s="58">
        <f t="shared" si="102"/>
        <v>22.338376569314438</v>
      </c>
      <c r="BC42" s="58">
        <f t="shared" si="102"/>
        <v>22.338376569314438</v>
      </c>
      <c r="BD42" s="58">
        <f t="shared" si="102"/>
        <v>22.338376569314438</v>
      </c>
      <c r="BE42" s="58"/>
      <c r="BF42" s="58"/>
      <c r="BG42" s="58"/>
      <c r="BH42" s="58"/>
      <c r="BI42" s="58"/>
      <c r="BJ42" s="58"/>
      <c r="BK42" s="58"/>
      <c r="BL42" s="58"/>
      <c r="BM42" s="58"/>
      <c r="BN42" s="58"/>
      <c r="BO42" s="58"/>
      <c r="BP42" s="58"/>
      <c r="BQ42" s="58"/>
      <c r="BR42" s="58"/>
      <c r="BS42" s="58"/>
      <c r="BT42" s="58"/>
      <c r="BU42" s="58"/>
      <c r="BV42" s="58"/>
      <c r="BW42" s="58"/>
      <c r="BX42" s="58"/>
      <c r="BY42" s="58"/>
      <c r="BZ42" s="58"/>
      <c r="CA42" s="58"/>
      <c r="CB42" s="58"/>
    </row>
    <row r="43" spans="7:80" ht="15.75" hidden="1" customHeight="1" outlineLevel="1" x14ac:dyDescent="0.25">
      <c r="G43" s="141"/>
      <c r="H43" s="5" t="s">
        <v>8</v>
      </c>
      <c r="J43" s="36"/>
      <c r="K43" s="36"/>
      <c r="L43" s="36"/>
      <c r="M43" s="36"/>
      <c r="N43" s="36"/>
      <c r="O43" s="36"/>
      <c r="P43" s="36"/>
      <c r="Q43" s="36"/>
      <c r="R43" s="7"/>
      <c r="S43" s="7"/>
      <c r="T43" s="7"/>
      <c r="U43" s="79">
        <f t="shared" si="99"/>
        <v>89.16100448255996</v>
      </c>
      <c r="V43" s="58">
        <f t="shared" si="100"/>
        <v>89.16100448255996</v>
      </c>
      <c r="W43" s="58">
        <f t="shared" si="101"/>
        <v>89.16100448255996</v>
      </c>
      <c r="X43" s="58">
        <f t="shared" ref="X43:X44" si="103">U43</f>
        <v>89.16100448255996</v>
      </c>
      <c r="Y43" s="58">
        <f t="shared" ref="Y43:Y44" si="104">U43</f>
        <v>89.16100448255996</v>
      </c>
      <c r="Z43" s="58">
        <f t="shared" ref="Z43:Z44" si="105">U43</f>
        <v>89.16100448255996</v>
      </c>
      <c r="AA43" s="80">
        <f t="shared" ref="AA43:BD43" si="106">U43*0.8</f>
        <v>71.328803586047968</v>
      </c>
      <c r="AB43" s="58">
        <f t="shared" si="106"/>
        <v>71.328803586047968</v>
      </c>
      <c r="AC43" s="58">
        <f t="shared" si="106"/>
        <v>71.328803586047968</v>
      </c>
      <c r="AD43" s="58">
        <f t="shared" si="106"/>
        <v>71.328803586047968</v>
      </c>
      <c r="AE43" s="58">
        <f t="shared" si="106"/>
        <v>71.328803586047968</v>
      </c>
      <c r="AF43" s="58">
        <f t="shared" si="106"/>
        <v>71.328803586047968</v>
      </c>
      <c r="AG43" s="80">
        <f t="shared" si="106"/>
        <v>57.06304286883838</v>
      </c>
      <c r="AH43" s="58">
        <f t="shared" si="106"/>
        <v>57.06304286883838</v>
      </c>
      <c r="AI43" s="58">
        <f t="shared" si="106"/>
        <v>57.06304286883838</v>
      </c>
      <c r="AJ43" s="58">
        <f t="shared" si="106"/>
        <v>57.06304286883838</v>
      </c>
      <c r="AK43" s="58">
        <f t="shared" si="106"/>
        <v>57.06304286883838</v>
      </c>
      <c r="AL43" s="58">
        <f t="shared" si="106"/>
        <v>57.06304286883838</v>
      </c>
      <c r="AM43" s="81">
        <f t="shared" si="106"/>
        <v>45.65043429507071</v>
      </c>
      <c r="AN43" s="58">
        <f t="shared" si="106"/>
        <v>45.65043429507071</v>
      </c>
      <c r="AO43" s="58">
        <f t="shared" si="106"/>
        <v>45.65043429507071</v>
      </c>
      <c r="AP43" s="58">
        <f t="shared" si="106"/>
        <v>45.65043429507071</v>
      </c>
      <c r="AQ43" s="58">
        <f t="shared" si="106"/>
        <v>45.65043429507071</v>
      </c>
      <c r="AR43" s="58">
        <f t="shared" si="106"/>
        <v>45.65043429507071</v>
      </c>
      <c r="AS43" s="81">
        <f t="shared" si="106"/>
        <v>36.520347436056568</v>
      </c>
      <c r="AT43" s="58">
        <f t="shared" si="106"/>
        <v>36.520347436056568</v>
      </c>
      <c r="AU43" s="58">
        <f t="shared" si="106"/>
        <v>36.520347436056568</v>
      </c>
      <c r="AV43" s="58">
        <f t="shared" si="106"/>
        <v>36.520347436056568</v>
      </c>
      <c r="AW43" s="58">
        <f t="shared" si="106"/>
        <v>36.520347436056568</v>
      </c>
      <c r="AX43" s="58">
        <f t="shared" si="106"/>
        <v>36.520347436056568</v>
      </c>
      <c r="AY43" s="58">
        <f t="shared" si="106"/>
        <v>29.216277948845256</v>
      </c>
      <c r="AZ43" s="58">
        <f t="shared" si="106"/>
        <v>29.216277948845256</v>
      </c>
      <c r="BA43" s="58">
        <f t="shared" si="106"/>
        <v>29.216277948845256</v>
      </c>
      <c r="BB43" s="58">
        <f t="shared" si="106"/>
        <v>29.216277948845256</v>
      </c>
      <c r="BC43" s="58">
        <f t="shared" si="106"/>
        <v>29.216277948845256</v>
      </c>
      <c r="BD43" s="58">
        <f t="shared" si="106"/>
        <v>29.216277948845256</v>
      </c>
      <c r="BE43" s="58"/>
      <c r="BF43" s="58"/>
      <c r="BG43" s="58"/>
      <c r="BH43" s="58"/>
      <c r="BI43" s="58"/>
      <c r="BJ43" s="58"/>
      <c r="BK43" s="58"/>
      <c r="BL43" s="58"/>
      <c r="BM43" s="58"/>
      <c r="BN43" s="58"/>
      <c r="BO43" s="58"/>
      <c r="BP43" s="58"/>
      <c r="BQ43" s="58"/>
      <c r="BR43" s="58"/>
      <c r="BS43" s="58"/>
      <c r="BT43" s="58"/>
      <c r="BU43" s="58"/>
      <c r="BV43" s="58"/>
      <c r="BW43" s="58"/>
      <c r="BX43" s="58"/>
      <c r="BY43" s="58"/>
      <c r="BZ43" s="58"/>
      <c r="CA43" s="58"/>
      <c r="CB43" s="58"/>
    </row>
    <row r="44" spans="7:80" ht="15.75" hidden="1" customHeight="1" outlineLevel="1" x14ac:dyDescent="0.25">
      <c r="G44" s="141"/>
      <c r="H44" s="5" t="s">
        <v>10</v>
      </c>
      <c r="J44" s="36"/>
      <c r="K44" s="36"/>
      <c r="L44" s="36"/>
      <c r="M44" s="36"/>
      <c r="N44" s="36"/>
      <c r="O44" s="36"/>
      <c r="P44" s="36"/>
      <c r="Q44" s="36"/>
      <c r="R44" s="7"/>
      <c r="S44" s="7"/>
      <c r="T44" s="7"/>
      <c r="U44" s="79">
        <f t="shared" si="99"/>
        <v>22.29025112063999</v>
      </c>
      <c r="V44" s="58">
        <f t="shared" si="100"/>
        <v>22.29025112063999</v>
      </c>
      <c r="W44" s="58">
        <f t="shared" si="101"/>
        <v>22.29025112063999</v>
      </c>
      <c r="X44" s="58">
        <f t="shared" si="103"/>
        <v>22.29025112063999</v>
      </c>
      <c r="Y44" s="58">
        <f t="shared" si="104"/>
        <v>22.29025112063999</v>
      </c>
      <c r="Z44" s="58">
        <f t="shared" si="105"/>
        <v>22.29025112063999</v>
      </c>
      <c r="AA44" s="58">
        <f>U44</f>
        <v>22.29025112063999</v>
      </c>
      <c r="AB44" s="58">
        <f>U44</f>
        <v>22.29025112063999</v>
      </c>
      <c r="AC44" s="58">
        <f>U44</f>
        <v>22.29025112063999</v>
      </c>
      <c r="AD44" s="58">
        <f>U44</f>
        <v>22.29025112063999</v>
      </c>
      <c r="AE44" s="58">
        <f>U44</f>
        <v>22.29025112063999</v>
      </c>
      <c r="AF44" s="58">
        <f>U44</f>
        <v>22.29025112063999</v>
      </c>
      <c r="AG44" s="80">
        <f t="shared" ref="AG44:BD44" si="107">U44*0.8</f>
        <v>17.832200896511992</v>
      </c>
      <c r="AH44" s="58">
        <f t="shared" si="107"/>
        <v>17.832200896511992</v>
      </c>
      <c r="AI44" s="58">
        <f t="shared" si="107"/>
        <v>17.832200896511992</v>
      </c>
      <c r="AJ44" s="58">
        <f t="shared" si="107"/>
        <v>17.832200896511992</v>
      </c>
      <c r="AK44" s="58">
        <f t="shared" si="107"/>
        <v>17.832200896511992</v>
      </c>
      <c r="AL44" s="58">
        <f t="shared" si="107"/>
        <v>17.832200896511992</v>
      </c>
      <c r="AM44" s="58">
        <f t="shared" si="107"/>
        <v>17.832200896511992</v>
      </c>
      <c r="AN44" s="58">
        <f t="shared" si="107"/>
        <v>17.832200896511992</v>
      </c>
      <c r="AO44" s="58">
        <f t="shared" si="107"/>
        <v>17.832200896511992</v>
      </c>
      <c r="AP44" s="58">
        <f t="shared" si="107"/>
        <v>17.832200896511992</v>
      </c>
      <c r="AQ44" s="58">
        <f t="shared" si="107"/>
        <v>17.832200896511992</v>
      </c>
      <c r="AR44" s="58">
        <f t="shared" si="107"/>
        <v>17.832200896511992</v>
      </c>
      <c r="AS44" s="81">
        <f t="shared" si="107"/>
        <v>14.265760717209595</v>
      </c>
      <c r="AT44" s="58">
        <f t="shared" si="107"/>
        <v>14.265760717209595</v>
      </c>
      <c r="AU44" s="58">
        <f t="shared" si="107"/>
        <v>14.265760717209595</v>
      </c>
      <c r="AV44" s="58">
        <f t="shared" si="107"/>
        <v>14.265760717209595</v>
      </c>
      <c r="AW44" s="58">
        <f t="shared" si="107"/>
        <v>14.265760717209595</v>
      </c>
      <c r="AX44" s="58">
        <f t="shared" si="107"/>
        <v>14.265760717209595</v>
      </c>
      <c r="AY44" s="58">
        <f t="shared" si="107"/>
        <v>14.265760717209595</v>
      </c>
      <c r="AZ44" s="58">
        <f t="shared" si="107"/>
        <v>14.265760717209595</v>
      </c>
      <c r="BA44" s="58">
        <f t="shared" si="107"/>
        <v>14.265760717209595</v>
      </c>
      <c r="BB44" s="58">
        <f t="shared" si="107"/>
        <v>14.265760717209595</v>
      </c>
      <c r="BC44" s="58">
        <f t="shared" si="107"/>
        <v>14.265760717209595</v>
      </c>
      <c r="BD44" s="58">
        <f t="shared" si="107"/>
        <v>14.265760717209595</v>
      </c>
      <c r="BE44" s="58"/>
      <c r="BF44" s="58"/>
      <c r="BG44" s="58"/>
      <c r="BH44" s="58"/>
      <c r="BI44" s="58"/>
      <c r="BJ44" s="58"/>
      <c r="BK44" s="58"/>
      <c r="BL44" s="58"/>
      <c r="BM44" s="58"/>
      <c r="BN44" s="58"/>
      <c r="BO44" s="58"/>
      <c r="BP44" s="58"/>
      <c r="BQ44" s="58"/>
      <c r="BR44" s="58"/>
      <c r="BS44" s="58"/>
      <c r="BT44" s="58"/>
      <c r="BU44" s="58"/>
      <c r="BV44" s="58"/>
      <c r="BW44" s="58"/>
      <c r="BX44" s="58"/>
      <c r="BY44" s="58"/>
      <c r="BZ44" s="58"/>
      <c r="CA44" s="58"/>
      <c r="CB44" s="58"/>
    </row>
    <row r="45" spans="7:80" ht="15.75" hidden="1" customHeight="1" outlineLevel="1" x14ac:dyDescent="0.25">
      <c r="G45" s="140">
        <f>G42+1</f>
        <v>13</v>
      </c>
      <c r="H45" s="5" t="s">
        <v>5</v>
      </c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80">
        <f t="shared" ref="V45:V47" si="108">U42*1.1</f>
        <v>286.05822271487995</v>
      </c>
      <c r="W45" s="58">
        <f t="shared" ref="W45:W47" si="109">V45</f>
        <v>286.05822271487995</v>
      </c>
      <c r="X45" s="58">
        <f t="shared" ref="X45:X47" si="110">V45</f>
        <v>286.05822271487995</v>
      </c>
      <c r="Y45" s="80">
        <f t="shared" ref="Y45:BE45" si="111">V45*0.8</f>
        <v>228.84657817190396</v>
      </c>
      <c r="Z45" s="58">
        <f t="shared" si="111"/>
        <v>228.84657817190396</v>
      </c>
      <c r="AA45" s="58">
        <f t="shared" si="111"/>
        <v>228.84657817190396</v>
      </c>
      <c r="AB45" s="80">
        <f t="shared" si="111"/>
        <v>183.07726253752318</v>
      </c>
      <c r="AC45" s="58">
        <f t="shared" si="111"/>
        <v>183.07726253752318</v>
      </c>
      <c r="AD45" s="58">
        <f t="shared" si="111"/>
        <v>183.07726253752318</v>
      </c>
      <c r="AE45" s="80">
        <f t="shared" si="111"/>
        <v>146.46181003001854</v>
      </c>
      <c r="AF45" s="58">
        <f t="shared" si="111"/>
        <v>146.46181003001854</v>
      </c>
      <c r="AG45" s="58">
        <f t="shared" si="111"/>
        <v>146.46181003001854</v>
      </c>
      <c r="AH45" s="81">
        <f t="shared" si="111"/>
        <v>117.16944802401484</v>
      </c>
      <c r="AI45" s="58">
        <f t="shared" si="111"/>
        <v>117.16944802401484</v>
      </c>
      <c r="AJ45" s="58">
        <f t="shared" si="111"/>
        <v>117.16944802401484</v>
      </c>
      <c r="AK45" s="81">
        <f t="shared" si="111"/>
        <v>93.735558419211884</v>
      </c>
      <c r="AL45" s="58">
        <f t="shared" si="111"/>
        <v>93.735558419211884</v>
      </c>
      <c r="AM45" s="58">
        <f t="shared" si="111"/>
        <v>93.735558419211884</v>
      </c>
      <c r="AN45" s="81">
        <f t="shared" si="111"/>
        <v>74.988446735369507</v>
      </c>
      <c r="AO45" s="58">
        <f t="shared" si="111"/>
        <v>74.988446735369507</v>
      </c>
      <c r="AP45" s="58">
        <f t="shared" si="111"/>
        <v>74.988446735369507</v>
      </c>
      <c r="AQ45" s="81">
        <f t="shared" si="111"/>
        <v>59.990757388295606</v>
      </c>
      <c r="AR45" s="58">
        <f t="shared" si="111"/>
        <v>59.990757388295606</v>
      </c>
      <c r="AS45" s="58">
        <f t="shared" si="111"/>
        <v>59.990757388295606</v>
      </c>
      <c r="AT45" s="58">
        <f t="shared" si="111"/>
        <v>47.992605910636485</v>
      </c>
      <c r="AU45" s="58">
        <f t="shared" si="111"/>
        <v>47.992605910636485</v>
      </c>
      <c r="AV45" s="58">
        <f t="shared" si="111"/>
        <v>47.992605910636485</v>
      </c>
      <c r="AW45" s="58">
        <f t="shared" si="111"/>
        <v>38.394084728509192</v>
      </c>
      <c r="AX45" s="58">
        <f t="shared" si="111"/>
        <v>38.394084728509192</v>
      </c>
      <c r="AY45" s="58">
        <f t="shared" si="111"/>
        <v>38.394084728509192</v>
      </c>
      <c r="AZ45" s="58">
        <f t="shared" si="111"/>
        <v>30.715267782807356</v>
      </c>
      <c r="BA45" s="58">
        <f t="shared" si="111"/>
        <v>30.715267782807356</v>
      </c>
      <c r="BB45" s="58">
        <f t="shared" si="111"/>
        <v>30.715267782807356</v>
      </c>
      <c r="BC45" s="58">
        <f t="shared" si="111"/>
        <v>24.572214226245887</v>
      </c>
      <c r="BD45" s="58">
        <f t="shared" si="111"/>
        <v>24.572214226245887</v>
      </c>
      <c r="BE45" s="58">
        <f t="shared" si="111"/>
        <v>24.572214226245887</v>
      </c>
      <c r="BF45" s="58"/>
      <c r="BG45" s="58"/>
      <c r="BH45" s="58"/>
      <c r="BI45" s="58"/>
      <c r="BJ45" s="58"/>
      <c r="BK45" s="58"/>
      <c r="BL45" s="58"/>
      <c r="BM45" s="58"/>
      <c r="BN45" s="58"/>
      <c r="BO45" s="58"/>
      <c r="BP45" s="58"/>
      <c r="BQ45" s="58"/>
      <c r="BR45" s="58"/>
      <c r="BS45" s="58"/>
      <c r="BT45" s="58"/>
      <c r="BU45" s="58"/>
      <c r="BV45" s="58"/>
      <c r="BW45" s="58"/>
      <c r="BX45" s="58"/>
      <c r="BY45" s="58"/>
      <c r="BZ45" s="58"/>
      <c r="CA45" s="58"/>
      <c r="CB45" s="58"/>
    </row>
    <row r="46" spans="7:80" ht="15.75" hidden="1" customHeight="1" outlineLevel="1" x14ac:dyDescent="0.25">
      <c r="G46" s="141"/>
      <c r="H46" s="5" t="s">
        <v>8</v>
      </c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80">
        <f t="shared" si="108"/>
        <v>98.077104930815963</v>
      </c>
      <c r="W46" s="58">
        <f t="shared" si="109"/>
        <v>98.077104930815963</v>
      </c>
      <c r="X46" s="58">
        <f t="shared" si="110"/>
        <v>98.077104930815963</v>
      </c>
      <c r="Y46" s="58">
        <f t="shared" ref="Y46:Y47" si="112">V46</f>
        <v>98.077104930815963</v>
      </c>
      <c r="Z46" s="58">
        <f t="shared" ref="Z46:Z47" si="113">V46</f>
        <v>98.077104930815963</v>
      </c>
      <c r="AA46" s="58">
        <f t="shared" ref="AA46:AA47" si="114">V46</f>
        <v>98.077104930815963</v>
      </c>
      <c r="AB46" s="80">
        <f t="shared" ref="AB46:BE46" si="115">V46*0.8</f>
        <v>78.461683944652776</v>
      </c>
      <c r="AC46" s="58">
        <f t="shared" si="115"/>
        <v>78.461683944652776</v>
      </c>
      <c r="AD46" s="58">
        <f t="shared" si="115"/>
        <v>78.461683944652776</v>
      </c>
      <c r="AE46" s="58">
        <f t="shared" si="115"/>
        <v>78.461683944652776</v>
      </c>
      <c r="AF46" s="58">
        <f t="shared" si="115"/>
        <v>78.461683944652776</v>
      </c>
      <c r="AG46" s="58">
        <f t="shared" si="115"/>
        <v>78.461683944652776</v>
      </c>
      <c r="AH46" s="81">
        <f t="shared" si="115"/>
        <v>62.769347155722222</v>
      </c>
      <c r="AI46" s="58">
        <f t="shared" si="115"/>
        <v>62.769347155722222</v>
      </c>
      <c r="AJ46" s="58">
        <f t="shared" si="115"/>
        <v>62.769347155722222</v>
      </c>
      <c r="AK46" s="58">
        <f t="shared" si="115"/>
        <v>62.769347155722222</v>
      </c>
      <c r="AL46" s="58">
        <f t="shared" si="115"/>
        <v>62.769347155722222</v>
      </c>
      <c r="AM46" s="58">
        <f t="shared" si="115"/>
        <v>62.769347155722222</v>
      </c>
      <c r="AN46" s="81">
        <f t="shared" si="115"/>
        <v>50.215477724577781</v>
      </c>
      <c r="AO46" s="58">
        <f t="shared" si="115"/>
        <v>50.215477724577781</v>
      </c>
      <c r="AP46" s="58">
        <f t="shared" si="115"/>
        <v>50.215477724577781</v>
      </c>
      <c r="AQ46" s="58">
        <f t="shared" si="115"/>
        <v>50.215477724577781</v>
      </c>
      <c r="AR46" s="58">
        <f t="shared" si="115"/>
        <v>50.215477724577781</v>
      </c>
      <c r="AS46" s="58">
        <f t="shared" si="115"/>
        <v>50.215477724577781</v>
      </c>
      <c r="AT46" s="58">
        <f t="shared" si="115"/>
        <v>40.172382179662229</v>
      </c>
      <c r="AU46" s="58">
        <f t="shared" si="115"/>
        <v>40.172382179662229</v>
      </c>
      <c r="AV46" s="58">
        <f t="shared" si="115"/>
        <v>40.172382179662229</v>
      </c>
      <c r="AW46" s="58">
        <f t="shared" si="115"/>
        <v>40.172382179662229</v>
      </c>
      <c r="AX46" s="58">
        <f t="shared" si="115"/>
        <v>40.172382179662229</v>
      </c>
      <c r="AY46" s="58">
        <f t="shared" si="115"/>
        <v>40.172382179662229</v>
      </c>
      <c r="AZ46" s="58">
        <f t="shared" si="115"/>
        <v>32.137905743729782</v>
      </c>
      <c r="BA46" s="58">
        <f t="shared" si="115"/>
        <v>32.137905743729782</v>
      </c>
      <c r="BB46" s="58">
        <f t="shared" si="115"/>
        <v>32.137905743729782</v>
      </c>
      <c r="BC46" s="58">
        <f t="shared" si="115"/>
        <v>32.137905743729782</v>
      </c>
      <c r="BD46" s="58">
        <f t="shared" si="115"/>
        <v>32.137905743729782</v>
      </c>
      <c r="BE46" s="58">
        <f t="shared" si="115"/>
        <v>32.137905743729782</v>
      </c>
      <c r="BF46" s="58"/>
      <c r="BG46" s="58"/>
      <c r="BH46" s="58"/>
      <c r="BI46" s="58"/>
      <c r="BJ46" s="58"/>
      <c r="BK46" s="58"/>
      <c r="BL46" s="58"/>
      <c r="BM46" s="58"/>
      <c r="BN46" s="58"/>
      <c r="BO46" s="58"/>
      <c r="BP46" s="58"/>
      <c r="BQ46" s="58"/>
      <c r="BR46" s="58"/>
      <c r="BS46" s="58"/>
      <c r="BT46" s="58"/>
      <c r="BU46" s="58"/>
      <c r="BV46" s="58"/>
      <c r="BW46" s="58"/>
      <c r="BX46" s="58"/>
      <c r="BY46" s="58"/>
      <c r="BZ46" s="58"/>
      <c r="CA46" s="58"/>
      <c r="CB46" s="58"/>
    </row>
    <row r="47" spans="7:80" ht="15.75" hidden="1" customHeight="1" outlineLevel="1" x14ac:dyDescent="0.25">
      <c r="G47" s="141"/>
      <c r="H47" s="5" t="s">
        <v>10</v>
      </c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80">
        <f t="shared" si="108"/>
        <v>24.519276232703991</v>
      </c>
      <c r="W47" s="58">
        <f t="shared" si="109"/>
        <v>24.519276232703991</v>
      </c>
      <c r="X47" s="58">
        <f t="shared" si="110"/>
        <v>24.519276232703991</v>
      </c>
      <c r="Y47" s="58">
        <f t="shared" si="112"/>
        <v>24.519276232703991</v>
      </c>
      <c r="Z47" s="58">
        <f t="shared" si="113"/>
        <v>24.519276232703991</v>
      </c>
      <c r="AA47" s="58">
        <f t="shared" si="114"/>
        <v>24.519276232703991</v>
      </c>
      <c r="AB47" s="58">
        <f>V47</f>
        <v>24.519276232703991</v>
      </c>
      <c r="AC47" s="58">
        <f>V47</f>
        <v>24.519276232703991</v>
      </c>
      <c r="AD47" s="58">
        <f>V47</f>
        <v>24.519276232703991</v>
      </c>
      <c r="AE47" s="58">
        <f>V47</f>
        <v>24.519276232703991</v>
      </c>
      <c r="AF47" s="58">
        <f>V47</f>
        <v>24.519276232703991</v>
      </c>
      <c r="AG47" s="58">
        <f>V47</f>
        <v>24.519276232703991</v>
      </c>
      <c r="AH47" s="81">
        <f t="shared" ref="AH47:BE47" si="116">V47*0.8</f>
        <v>19.615420986163194</v>
      </c>
      <c r="AI47" s="58">
        <f t="shared" si="116"/>
        <v>19.615420986163194</v>
      </c>
      <c r="AJ47" s="58">
        <f t="shared" si="116"/>
        <v>19.615420986163194</v>
      </c>
      <c r="AK47" s="58">
        <f t="shared" si="116"/>
        <v>19.615420986163194</v>
      </c>
      <c r="AL47" s="58">
        <f t="shared" si="116"/>
        <v>19.615420986163194</v>
      </c>
      <c r="AM47" s="58">
        <f t="shared" si="116"/>
        <v>19.615420986163194</v>
      </c>
      <c r="AN47" s="58">
        <f t="shared" si="116"/>
        <v>19.615420986163194</v>
      </c>
      <c r="AO47" s="58">
        <f t="shared" si="116"/>
        <v>19.615420986163194</v>
      </c>
      <c r="AP47" s="58">
        <f t="shared" si="116"/>
        <v>19.615420986163194</v>
      </c>
      <c r="AQ47" s="58">
        <f t="shared" si="116"/>
        <v>19.615420986163194</v>
      </c>
      <c r="AR47" s="58">
        <f t="shared" si="116"/>
        <v>19.615420986163194</v>
      </c>
      <c r="AS47" s="58">
        <f t="shared" si="116"/>
        <v>19.615420986163194</v>
      </c>
      <c r="AT47" s="58">
        <f t="shared" si="116"/>
        <v>15.692336788930556</v>
      </c>
      <c r="AU47" s="58">
        <f t="shared" si="116"/>
        <v>15.692336788930556</v>
      </c>
      <c r="AV47" s="58">
        <f t="shared" si="116"/>
        <v>15.692336788930556</v>
      </c>
      <c r="AW47" s="58">
        <f t="shared" si="116"/>
        <v>15.692336788930556</v>
      </c>
      <c r="AX47" s="58">
        <f t="shared" si="116"/>
        <v>15.692336788930556</v>
      </c>
      <c r="AY47" s="58">
        <f t="shared" si="116"/>
        <v>15.692336788930556</v>
      </c>
      <c r="AZ47" s="58">
        <f t="shared" si="116"/>
        <v>15.692336788930556</v>
      </c>
      <c r="BA47" s="58">
        <f t="shared" si="116"/>
        <v>15.692336788930556</v>
      </c>
      <c r="BB47" s="58">
        <f t="shared" si="116"/>
        <v>15.692336788930556</v>
      </c>
      <c r="BC47" s="58">
        <f t="shared" si="116"/>
        <v>15.692336788930556</v>
      </c>
      <c r="BD47" s="58">
        <f t="shared" si="116"/>
        <v>15.692336788930556</v>
      </c>
      <c r="BE47" s="58">
        <f t="shared" si="116"/>
        <v>15.692336788930556</v>
      </c>
      <c r="BF47" s="58"/>
      <c r="BG47" s="58"/>
      <c r="BH47" s="58"/>
      <c r="BI47" s="58"/>
      <c r="BJ47" s="58"/>
      <c r="BK47" s="58"/>
      <c r="BL47" s="58"/>
      <c r="BM47" s="58"/>
      <c r="BN47" s="58"/>
      <c r="BO47" s="58"/>
      <c r="BP47" s="58"/>
      <c r="BQ47" s="58"/>
      <c r="BR47" s="58"/>
      <c r="BS47" s="58"/>
      <c r="BT47" s="58"/>
      <c r="BU47" s="58"/>
      <c r="BV47" s="58"/>
      <c r="BW47" s="58"/>
      <c r="BX47" s="58"/>
      <c r="BY47" s="58"/>
      <c r="BZ47" s="58"/>
      <c r="CA47" s="58"/>
      <c r="CB47" s="58"/>
    </row>
    <row r="48" spans="7:80" ht="15.75" hidden="1" customHeight="1" outlineLevel="1" x14ac:dyDescent="0.25">
      <c r="G48" s="140">
        <f>G45+1</f>
        <v>14</v>
      </c>
      <c r="H48" s="5" t="s">
        <v>5</v>
      </c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80">
        <f t="shared" ref="W48:W50" si="117">V45*1.1</f>
        <v>314.66404498636797</v>
      </c>
      <c r="X48" s="58">
        <f t="shared" ref="X48:X50" si="118">W48</f>
        <v>314.66404498636797</v>
      </c>
      <c r="Y48" s="58">
        <f t="shared" ref="Y48:Y50" si="119">W48</f>
        <v>314.66404498636797</v>
      </c>
      <c r="Z48" s="80">
        <f t="shared" ref="Z48:BF48" si="120">W48*0.8</f>
        <v>251.73123598909439</v>
      </c>
      <c r="AA48" s="58">
        <f t="shared" si="120"/>
        <v>251.73123598909439</v>
      </c>
      <c r="AB48" s="58">
        <f t="shared" si="120"/>
        <v>251.73123598909439</v>
      </c>
      <c r="AC48" s="80">
        <f t="shared" si="120"/>
        <v>201.38498879127553</v>
      </c>
      <c r="AD48" s="58">
        <f t="shared" si="120"/>
        <v>201.38498879127553</v>
      </c>
      <c r="AE48" s="58">
        <f t="shared" si="120"/>
        <v>201.38498879127553</v>
      </c>
      <c r="AF48" s="80">
        <f t="shared" si="120"/>
        <v>161.10799103302043</v>
      </c>
      <c r="AG48" s="58">
        <f t="shared" si="120"/>
        <v>161.10799103302043</v>
      </c>
      <c r="AH48" s="58">
        <f t="shared" si="120"/>
        <v>161.10799103302043</v>
      </c>
      <c r="AI48" s="81">
        <f t="shared" si="120"/>
        <v>128.88639282641634</v>
      </c>
      <c r="AJ48" s="58">
        <f t="shared" si="120"/>
        <v>128.88639282641634</v>
      </c>
      <c r="AK48" s="58">
        <f t="shared" si="120"/>
        <v>128.88639282641634</v>
      </c>
      <c r="AL48" s="81">
        <f t="shared" si="120"/>
        <v>103.10911426113307</v>
      </c>
      <c r="AM48" s="58">
        <f t="shared" si="120"/>
        <v>103.10911426113307</v>
      </c>
      <c r="AN48" s="58">
        <f t="shared" si="120"/>
        <v>103.10911426113307</v>
      </c>
      <c r="AO48" s="81">
        <f t="shared" si="120"/>
        <v>82.487291408906458</v>
      </c>
      <c r="AP48" s="58">
        <f t="shared" si="120"/>
        <v>82.487291408906458</v>
      </c>
      <c r="AQ48" s="58">
        <f t="shared" si="120"/>
        <v>82.487291408906458</v>
      </c>
      <c r="AR48" s="81">
        <f t="shared" si="120"/>
        <v>65.989833127125166</v>
      </c>
      <c r="AS48" s="58">
        <f t="shared" si="120"/>
        <v>65.989833127125166</v>
      </c>
      <c r="AT48" s="58">
        <f t="shared" si="120"/>
        <v>65.989833127125166</v>
      </c>
      <c r="AU48" s="58">
        <f t="shared" si="120"/>
        <v>52.791866501700135</v>
      </c>
      <c r="AV48" s="58">
        <f t="shared" si="120"/>
        <v>52.791866501700135</v>
      </c>
      <c r="AW48" s="58">
        <f t="shared" si="120"/>
        <v>52.791866501700135</v>
      </c>
      <c r="AX48" s="58">
        <f t="shared" si="120"/>
        <v>42.233493201360112</v>
      </c>
      <c r="AY48" s="58">
        <f t="shared" si="120"/>
        <v>42.233493201360112</v>
      </c>
      <c r="AZ48" s="58">
        <f t="shared" si="120"/>
        <v>42.233493201360112</v>
      </c>
      <c r="BA48" s="58">
        <f t="shared" si="120"/>
        <v>33.786794561088094</v>
      </c>
      <c r="BB48" s="58">
        <f t="shared" si="120"/>
        <v>33.786794561088094</v>
      </c>
      <c r="BC48" s="58">
        <f t="shared" si="120"/>
        <v>33.786794561088094</v>
      </c>
      <c r="BD48" s="58">
        <f t="shared" si="120"/>
        <v>27.029435648870475</v>
      </c>
      <c r="BE48" s="58">
        <f t="shared" si="120"/>
        <v>27.029435648870475</v>
      </c>
      <c r="BF48" s="58">
        <f t="shared" si="120"/>
        <v>27.029435648870475</v>
      </c>
      <c r="BG48" s="58"/>
      <c r="BH48" s="58"/>
      <c r="BI48" s="58"/>
      <c r="BJ48" s="58"/>
      <c r="BK48" s="58"/>
      <c r="BL48" s="58"/>
      <c r="BM48" s="58"/>
      <c r="BN48" s="58"/>
      <c r="BO48" s="58"/>
      <c r="BP48" s="58"/>
      <c r="BQ48" s="58"/>
      <c r="BR48" s="58"/>
      <c r="BS48" s="58"/>
      <c r="BT48" s="58"/>
      <c r="BU48" s="58"/>
      <c r="BV48" s="58"/>
      <c r="BW48" s="58"/>
      <c r="BX48" s="58"/>
      <c r="BY48" s="58"/>
      <c r="BZ48" s="58"/>
      <c r="CA48" s="58"/>
      <c r="CB48" s="58"/>
    </row>
    <row r="49" spans="7:80" ht="15.75" hidden="1" customHeight="1" outlineLevel="1" x14ac:dyDescent="0.25">
      <c r="G49" s="141"/>
      <c r="H49" s="5" t="s">
        <v>8</v>
      </c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80">
        <f t="shared" si="117"/>
        <v>107.88481542389756</v>
      </c>
      <c r="X49" s="58">
        <f t="shared" si="118"/>
        <v>107.88481542389756</v>
      </c>
      <c r="Y49" s="58">
        <f t="shared" si="119"/>
        <v>107.88481542389756</v>
      </c>
      <c r="Z49" s="58">
        <f t="shared" ref="Z49:Z50" si="121">W49</f>
        <v>107.88481542389756</v>
      </c>
      <c r="AA49" s="58">
        <f t="shared" ref="AA49:AA50" si="122">W49</f>
        <v>107.88481542389756</v>
      </c>
      <c r="AB49" s="58">
        <f t="shared" ref="AB49:AB50" si="123">W49</f>
        <v>107.88481542389756</v>
      </c>
      <c r="AC49" s="80">
        <f t="shared" ref="AC49:BF49" si="124">W49*0.8</f>
        <v>86.307852339118057</v>
      </c>
      <c r="AD49" s="58">
        <f t="shared" si="124"/>
        <v>86.307852339118057</v>
      </c>
      <c r="AE49" s="58">
        <f t="shared" si="124"/>
        <v>86.307852339118057</v>
      </c>
      <c r="AF49" s="58">
        <f t="shared" si="124"/>
        <v>86.307852339118057</v>
      </c>
      <c r="AG49" s="58">
        <f t="shared" si="124"/>
        <v>86.307852339118057</v>
      </c>
      <c r="AH49" s="58">
        <f t="shared" si="124"/>
        <v>86.307852339118057</v>
      </c>
      <c r="AI49" s="81">
        <f t="shared" si="124"/>
        <v>69.046281871294454</v>
      </c>
      <c r="AJ49" s="58">
        <f t="shared" si="124"/>
        <v>69.046281871294454</v>
      </c>
      <c r="AK49" s="58">
        <f t="shared" si="124"/>
        <v>69.046281871294454</v>
      </c>
      <c r="AL49" s="58">
        <f t="shared" si="124"/>
        <v>69.046281871294454</v>
      </c>
      <c r="AM49" s="58">
        <f t="shared" si="124"/>
        <v>69.046281871294454</v>
      </c>
      <c r="AN49" s="58">
        <f t="shared" si="124"/>
        <v>69.046281871294454</v>
      </c>
      <c r="AO49" s="81">
        <f t="shared" si="124"/>
        <v>55.237025497035567</v>
      </c>
      <c r="AP49" s="58">
        <f t="shared" si="124"/>
        <v>55.237025497035567</v>
      </c>
      <c r="AQ49" s="58">
        <f t="shared" si="124"/>
        <v>55.237025497035567</v>
      </c>
      <c r="AR49" s="58">
        <f t="shared" si="124"/>
        <v>55.237025497035567</v>
      </c>
      <c r="AS49" s="58">
        <f t="shared" si="124"/>
        <v>55.237025497035567</v>
      </c>
      <c r="AT49" s="58">
        <f t="shared" si="124"/>
        <v>55.237025497035567</v>
      </c>
      <c r="AU49" s="58">
        <f t="shared" si="124"/>
        <v>44.18962039762846</v>
      </c>
      <c r="AV49" s="58">
        <f t="shared" si="124"/>
        <v>44.18962039762846</v>
      </c>
      <c r="AW49" s="58">
        <f t="shared" si="124"/>
        <v>44.18962039762846</v>
      </c>
      <c r="AX49" s="58">
        <f t="shared" si="124"/>
        <v>44.18962039762846</v>
      </c>
      <c r="AY49" s="58">
        <f t="shared" si="124"/>
        <v>44.18962039762846</v>
      </c>
      <c r="AZ49" s="58">
        <f t="shared" si="124"/>
        <v>44.18962039762846</v>
      </c>
      <c r="BA49" s="58">
        <f t="shared" si="124"/>
        <v>35.351696318102768</v>
      </c>
      <c r="BB49" s="58">
        <f t="shared" si="124"/>
        <v>35.351696318102768</v>
      </c>
      <c r="BC49" s="58">
        <f t="shared" si="124"/>
        <v>35.351696318102768</v>
      </c>
      <c r="BD49" s="58">
        <f t="shared" si="124"/>
        <v>35.351696318102768</v>
      </c>
      <c r="BE49" s="58">
        <f t="shared" si="124"/>
        <v>35.351696318102768</v>
      </c>
      <c r="BF49" s="58">
        <f t="shared" si="124"/>
        <v>35.351696318102768</v>
      </c>
      <c r="BG49" s="58"/>
      <c r="BH49" s="58"/>
      <c r="BI49" s="58"/>
      <c r="BJ49" s="58"/>
      <c r="BK49" s="58"/>
      <c r="BL49" s="58"/>
      <c r="BM49" s="58"/>
      <c r="BN49" s="58"/>
      <c r="BO49" s="58"/>
      <c r="BP49" s="58"/>
      <c r="BQ49" s="58"/>
      <c r="BR49" s="58"/>
      <c r="BS49" s="58"/>
      <c r="BT49" s="58"/>
      <c r="BU49" s="58"/>
      <c r="BV49" s="58"/>
      <c r="BW49" s="58"/>
      <c r="BX49" s="58"/>
      <c r="BY49" s="58"/>
      <c r="BZ49" s="58"/>
      <c r="CA49" s="58"/>
      <c r="CB49" s="58"/>
    </row>
    <row r="50" spans="7:80" ht="15.75" hidden="1" customHeight="1" outlineLevel="1" x14ac:dyDescent="0.25">
      <c r="G50" s="141"/>
      <c r="H50" s="5" t="s">
        <v>10</v>
      </c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80">
        <f t="shared" si="117"/>
        <v>26.971203855974391</v>
      </c>
      <c r="X50" s="58">
        <f t="shared" si="118"/>
        <v>26.971203855974391</v>
      </c>
      <c r="Y50" s="58">
        <f t="shared" si="119"/>
        <v>26.971203855974391</v>
      </c>
      <c r="Z50" s="58">
        <f t="shared" si="121"/>
        <v>26.971203855974391</v>
      </c>
      <c r="AA50" s="58">
        <f t="shared" si="122"/>
        <v>26.971203855974391</v>
      </c>
      <c r="AB50" s="58">
        <f t="shared" si="123"/>
        <v>26.971203855974391</v>
      </c>
      <c r="AC50" s="58">
        <f>W50</f>
        <v>26.971203855974391</v>
      </c>
      <c r="AD50" s="58">
        <f>W50</f>
        <v>26.971203855974391</v>
      </c>
      <c r="AE50" s="58">
        <f>W50</f>
        <v>26.971203855974391</v>
      </c>
      <c r="AF50" s="58">
        <f>W50</f>
        <v>26.971203855974391</v>
      </c>
      <c r="AG50" s="58">
        <f>W50</f>
        <v>26.971203855974391</v>
      </c>
      <c r="AH50" s="58">
        <f>W50</f>
        <v>26.971203855974391</v>
      </c>
      <c r="AI50" s="81">
        <f t="shared" ref="AI50:BF50" si="125">W50*0.8</f>
        <v>21.576963084779514</v>
      </c>
      <c r="AJ50" s="58">
        <f t="shared" si="125"/>
        <v>21.576963084779514</v>
      </c>
      <c r="AK50" s="58">
        <f t="shared" si="125"/>
        <v>21.576963084779514</v>
      </c>
      <c r="AL50" s="58">
        <f t="shared" si="125"/>
        <v>21.576963084779514</v>
      </c>
      <c r="AM50" s="58">
        <f t="shared" si="125"/>
        <v>21.576963084779514</v>
      </c>
      <c r="AN50" s="58">
        <f t="shared" si="125"/>
        <v>21.576963084779514</v>
      </c>
      <c r="AO50" s="58">
        <f t="shared" si="125"/>
        <v>21.576963084779514</v>
      </c>
      <c r="AP50" s="58">
        <f t="shared" si="125"/>
        <v>21.576963084779514</v>
      </c>
      <c r="AQ50" s="58">
        <f t="shared" si="125"/>
        <v>21.576963084779514</v>
      </c>
      <c r="AR50" s="58">
        <f t="shared" si="125"/>
        <v>21.576963084779514</v>
      </c>
      <c r="AS50" s="58">
        <f t="shared" si="125"/>
        <v>21.576963084779514</v>
      </c>
      <c r="AT50" s="58">
        <f t="shared" si="125"/>
        <v>21.576963084779514</v>
      </c>
      <c r="AU50" s="58">
        <f t="shared" si="125"/>
        <v>17.261570467823613</v>
      </c>
      <c r="AV50" s="58">
        <f t="shared" si="125"/>
        <v>17.261570467823613</v>
      </c>
      <c r="AW50" s="58">
        <f t="shared" si="125"/>
        <v>17.261570467823613</v>
      </c>
      <c r="AX50" s="58">
        <f t="shared" si="125"/>
        <v>17.261570467823613</v>
      </c>
      <c r="AY50" s="58">
        <f t="shared" si="125"/>
        <v>17.261570467823613</v>
      </c>
      <c r="AZ50" s="58">
        <f t="shared" si="125"/>
        <v>17.261570467823613</v>
      </c>
      <c r="BA50" s="58">
        <f t="shared" si="125"/>
        <v>17.261570467823613</v>
      </c>
      <c r="BB50" s="58">
        <f t="shared" si="125"/>
        <v>17.261570467823613</v>
      </c>
      <c r="BC50" s="58">
        <f t="shared" si="125"/>
        <v>17.261570467823613</v>
      </c>
      <c r="BD50" s="58">
        <f t="shared" si="125"/>
        <v>17.261570467823613</v>
      </c>
      <c r="BE50" s="58">
        <f t="shared" si="125"/>
        <v>17.261570467823613</v>
      </c>
      <c r="BF50" s="58">
        <f t="shared" si="125"/>
        <v>17.261570467823613</v>
      </c>
      <c r="BG50" s="58"/>
      <c r="BH50" s="58"/>
      <c r="BI50" s="58"/>
      <c r="BJ50" s="58"/>
      <c r="BK50" s="58"/>
      <c r="BL50" s="58"/>
      <c r="BM50" s="58"/>
      <c r="BN50" s="58"/>
      <c r="BO50" s="58"/>
      <c r="BP50" s="58"/>
      <c r="BQ50" s="58"/>
      <c r="BR50" s="58"/>
      <c r="BS50" s="58"/>
      <c r="BT50" s="58"/>
      <c r="BU50" s="58"/>
      <c r="BV50" s="58"/>
      <c r="BW50" s="58"/>
      <c r="BX50" s="58"/>
      <c r="BY50" s="58"/>
      <c r="BZ50" s="58"/>
      <c r="CA50" s="58"/>
      <c r="CB50" s="58"/>
    </row>
    <row r="51" spans="7:80" ht="15.75" hidden="1" customHeight="1" outlineLevel="1" x14ac:dyDescent="0.25">
      <c r="G51" s="140">
        <f>G48+1</f>
        <v>15</v>
      </c>
      <c r="H51" s="5" t="s">
        <v>5</v>
      </c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80">
        <f t="shared" ref="X51:X53" si="126">W48*1.1</f>
        <v>346.13044948500482</v>
      </c>
      <c r="Y51" s="58">
        <f t="shared" ref="Y51:Y53" si="127">X51</f>
        <v>346.13044948500482</v>
      </c>
      <c r="Z51" s="58">
        <f t="shared" ref="Z51:Z53" si="128">X51</f>
        <v>346.13044948500482</v>
      </c>
      <c r="AA51" s="80">
        <f t="shared" ref="AA51:BG51" si="129">X51*0.8</f>
        <v>276.90435958800384</v>
      </c>
      <c r="AB51" s="58">
        <f t="shared" si="129"/>
        <v>276.90435958800384</v>
      </c>
      <c r="AC51" s="58">
        <f t="shared" si="129"/>
        <v>276.90435958800384</v>
      </c>
      <c r="AD51" s="80">
        <f t="shared" si="129"/>
        <v>221.52348767040309</v>
      </c>
      <c r="AE51" s="58">
        <f t="shared" si="129"/>
        <v>221.52348767040309</v>
      </c>
      <c r="AF51" s="58">
        <f t="shared" si="129"/>
        <v>221.52348767040309</v>
      </c>
      <c r="AG51" s="80">
        <f t="shared" si="129"/>
        <v>177.21879013632247</v>
      </c>
      <c r="AH51" s="58">
        <f t="shared" si="129"/>
        <v>177.21879013632247</v>
      </c>
      <c r="AI51" s="58">
        <f t="shared" si="129"/>
        <v>177.21879013632247</v>
      </c>
      <c r="AJ51" s="81">
        <f t="shared" si="129"/>
        <v>141.77503210905797</v>
      </c>
      <c r="AK51" s="58">
        <f t="shared" si="129"/>
        <v>141.77503210905797</v>
      </c>
      <c r="AL51" s="58">
        <f t="shared" si="129"/>
        <v>141.77503210905797</v>
      </c>
      <c r="AM51" s="81">
        <f t="shared" si="129"/>
        <v>113.42002568724638</v>
      </c>
      <c r="AN51" s="58">
        <f t="shared" si="129"/>
        <v>113.42002568724638</v>
      </c>
      <c r="AO51" s="58">
        <f t="shared" si="129"/>
        <v>113.42002568724638</v>
      </c>
      <c r="AP51" s="81">
        <f t="shared" si="129"/>
        <v>90.736020549797104</v>
      </c>
      <c r="AQ51" s="58">
        <f t="shared" si="129"/>
        <v>90.736020549797104</v>
      </c>
      <c r="AR51" s="58">
        <f t="shared" si="129"/>
        <v>90.736020549797104</v>
      </c>
      <c r="AS51" s="81">
        <f t="shared" si="129"/>
        <v>72.588816439837686</v>
      </c>
      <c r="AT51" s="58">
        <f t="shared" si="129"/>
        <v>72.588816439837686</v>
      </c>
      <c r="AU51" s="58">
        <f t="shared" si="129"/>
        <v>72.588816439837686</v>
      </c>
      <c r="AV51" s="58">
        <f t="shared" si="129"/>
        <v>58.071053151870153</v>
      </c>
      <c r="AW51" s="58">
        <f t="shared" si="129"/>
        <v>58.071053151870153</v>
      </c>
      <c r="AX51" s="58">
        <f t="shared" si="129"/>
        <v>58.071053151870153</v>
      </c>
      <c r="AY51" s="58">
        <f t="shared" si="129"/>
        <v>46.456842521496128</v>
      </c>
      <c r="AZ51" s="58">
        <f t="shared" si="129"/>
        <v>46.456842521496128</v>
      </c>
      <c r="BA51" s="58">
        <f t="shared" si="129"/>
        <v>46.456842521496128</v>
      </c>
      <c r="BB51" s="58">
        <f t="shared" si="129"/>
        <v>37.165474017196907</v>
      </c>
      <c r="BC51" s="58">
        <f t="shared" si="129"/>
        <v>37.165474017196907</v>
      </c>
      <c r="BD51" s="58">
        <f t="shared" si="129"/>
        <v>37.165474017196907</v>
      </c>
      <c r="BE51" s="58">
        <f t="shared" si="129"/>
        <v>29.732379213757525</v>
      </c>
      <c r="BF51" s="58">
        <f t="shared" si="129"/>
        <v>29.732379213757525</v>
      </c>
      <c r="BG51" s="58">
        <f t="shared" si="129"/>
        <v>29.732379213757525</v>
      </c>
      <c r="BH51" s="58"/>
      <c r="BI51" s="58"/>
      <c r="BJ51" s="58"/>
      <c r="BK51" s="58"/>
      <c r="BL51" s="58"/>
      <c r="BM51" s="58"/>
      <c r="BN51" s="58"/>
      <c r="BO51" s="58"/>
      <c r="BP51" s="58"/>
      <c r="BQ51" s="58"/>
      <c r="BR51" s="58"/>
      <c r="BS51" s="58"/>
      <c r="BT51" s="58"/>
      <c r="BU51" s="58"/>
      <c r="BV51" s="58"/>
      <c r="BW51" s="58"/>
      <c r="BX51" s="58"/>
      <c r="BY51" s="58"/>
      <c r="BZ51" s="58"/>
      <c r="CA51" s="58"/>
      <c r="CB51" s="58"/>
    </row>
    <row r="52" spans="7:80" ht="15.75" hidden="1" customHeight="1" outlineLevel="1" x14ac:dyDescent="0.25">
      <c r="G52" s="141"/>
      <c r="H52" s="5" t="s">
        <v>8</v>
      </c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80">
        <f t="shared" si="126"/>
        <v>118.67329696628732</v>
      </c>
      <c r="Y52" s="58">
        <f t="shared" si="127"/>
        <v>118.67329696628732</v>
      </c>
      <c r="Z52" s="58">
        <f t="shared" si="128"/>
        <v>118.67329696628732</v>
      </c>
      <c r="AA52" s="58">
        <f t="shared" ref="AA52:AA53" si="130">X52</f>
        <v>118.67329696628732</v>
      </c>
      <c r="AB52" s="58">
        <f t="shared" ref="AB52:AB53" si="131">X52</f>
        <v>118.67329696628732</v>
      </c>
      <c r="AC52" s="58">
        <f t="shared" ref="AC52:AC53" si="132">X52</f>
        <v>118.67329696628732</v>
      </c>
      <c r="AD52" s="80">
        <f t="shared" ref="AD52:BG52" si="133">X52*0.8</f>
        <v>94.938637573029865</v>
      </c>
      <c r="AE52" s="58">
        <f t="shared" si="133"/>
        <v>94.938637573029865</v>
      </c>
      <c r="AF52" s="58">
        <f t="shared" si="133"/>
        <v>94.938637573029865</v>
      </c>
      <c r="AG52" s="58">
        <f t="shared" si="133"/>
        <v>94.938637573029865</v>
      </c>
      <c r="AH52" s="58">
        <f t="shared" si="133"/>
        <v>94.938637573029865</v>
      </c>
      <c r="AI52" s="58">
        <f t="shared" si="133"/>
        <v>94.938637573029865</v>
      </c>
      <c r="AJ52" s="81">
        <f t="shared" si="133"/>
        <v>75.950910058423901</v>
      </c>
      <c r="AK52" s="58">
        <f t="shared" si="133"/>
        <v>75.950910058423901</v>
      </c>
      <c r="AL52" s="58">
        <f t="shared" si="133"/>
        <v>75.950910058423901</v>
      </c>
      <c r="AM52" s="58">
        <f t="shared" si="133"/>
        <v>75.950910058423901</v>
      </c>
      <c r="AN52" s="58">
        <f t="shared" si="133"/>
        <v>75.950910058423901</v>
      </c>
      <c r="AO52" s="58">
        <f t="shared" si="133"/>
        <v>75.950910058423901</v>
      </c>
      <c r="AP52" s="81">
        <f t="shared" si="133"/>
        <v>60.760728046739125</v>
      </c>
      <c r="AQ52" s="58">
        <f t="shared" si="133"/>
        <v>60.760728046739125</v>
      </c>
      <c r="AR52" s="58">
        <f t="shared" si="133"/>
        <v>60.760728046739125</v>
      </c>
      <c r="AS52" s="58">
        <f t="shared" si="133"/>
        <v>60.760728046739125</v>
      </c>
      <c r="AT52" s="58">
        <f t="shared" si="133"/>
        <v>60.760728046739125</v>
      </c>
      <c r="AU52" s="58">
        <f t="shared" si="133"/>
        <v>60.760728046739125</v>
      </c>
      <c r="AV52" s="58">
        <f t="shared" si="133"/>
        <v>48.608582437391306</v>
      </c>
      <c r="AW52" s="58">
        <f t="shared" si="133"/>
        <v>48.608582437391306</v>
      </c>
      <c r="AX52" s="58">
        <f t="shared" si="133"/>
        <v>48.608582437391306</v>
      </c>
      <c r="AY52" s="58">
        <f t="shared" si="133"/>
        <v>48.608582437391306</v>
      </c>
      <c r="AZ52" s="58">
        <f t="shared" si="133"/>
        <v>48.608582437391306</v>
      </c>
      <c r="BA52" s="58">
        <f t="shared" si="133"/>
        <v>48.608582437391306</v>
      </c>
      <c r="BB52" s="58">
        <f t="shared" si="133"/>
        <v>38.886865949913044</v>
      </c>
      <c r="BC52" s="58">
        <f t="shared" si="133"/>
        <v>38.886865949913044</v>
      </c>
      <c r="BD52" s="58">
        <f t="shared" si="133"/>
        <v>38.886865949913044</v>
      </c>
      <c r="BE52" s="58">
        <f t="shared" si="133"/>
        <v>38.886865949913044</v>
      </c>
      <c r="BF52" s="58">
        <f t="shared" si="133"/>
        <v>38.886865949913044</v>
      </c>
      <c r="BG52" s="58">
        <f t="shared" si="133"/>
        <v>38.886865949913044</v>
      </c>
      <c r="BH52" s="58"/>
      <c r="BI52" s="58"/>
      <c r="BJ52" s="58"/>
      <c r="BK52" s="58"/>
      <c r="BL52" s="58"/>
      <c r="BM52" s="58"/>
      <c r="BN52" s="58"/>
      <c r="BO52" s="58"/>
      <c r="BP52" s="58"/>
      <c r="BQ52" s="58"/>
      <c r="BR52" s="58"/>
      <c r="BS52" s="58"/>
      <c r="BT52" s="58"/>
      <c r="BU52" s="58"/>
      <c r="BV52" s="58"/>
      <c r="BW52" s="58"/>
      <c r="BX52" s="58"/>
      <c r="BY52" s="58"/>
      <c r="BZ52" s="58"/>
      <c r="CA52" s="58"/>
      <c r="CB52" s="58"/>
    </row>
    <row r="53" spans="7:80" ht="15.75" hidden="1" customHeight="1" outlineLevel="1" x14ac:dyDescent="0.25">
      <c r="G53" s="141"/>
      <c r="H53" s="5" t="s">
        <v>10</v>
      </c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80">
        <f t="shared" si="126"/>
        <v>29.668324241571831</v>
      </c>
      <c r="Y53" s="58">
        <f t="shared" si="127"/>
        <v>29.668324241571831</v>
      </c>
      <c r="Z53" s="58">
        <f t="shared" si="128"/>
        <v>29.668324241571831</v>
      </c>
      <c r="AA53" s="58">
        <f t="shared" si="130"/>
        <v>29.668324241571831</v>
      </c>
      <c r="AB53" s="58">
        <f t="shared" si="131"/>
        <v>29.668324241571831</v>
      </c>
      <c r="AC53" s="58">
        <f t="shared" si="132"/>
        <v>29.668324241571831</v>
      </c>
      <c r="AD53" s="58">
        <f>X53</f>
        <v>29.668324241571831</v>
      </c>
      <c r="AE53" s="58">
        <f>X53</f>
        <v>29.668324241571831</v>
      </c>
      <c r="AF53" s="58">
        <f>X53</f>
        <v>29.668324241571831</v>
      </c>
      <c r="AG53" s="58">
        <f>X53</f>
        <v>29.668324241571831</v>
      </c>
      <c r="AH53" s="58">
        <f>X53</f>
        <v>29.668324241571831</v>
      </c>
      <c r="AI53" s="58">
        <f>X53</f>
        <v>29.668324241571831</v>
      </c>
      <c r="AJ53" s="81">
        <f t="shared" ref="AJ53:BG53" si="134">X53*0.8</f>
        <v>23.734659393257466</v>
      </c>
      <c r="AK53" s="58">
        <f t="shared" si="134"/>
        <v>23.734659393257466</v>
      </c>
      <c r="AL53" s="58">
        <f t="shared" si="134"/>
        <v>23.734659393257466</v>
      </c>
      <c r="AM53" s="58">
        <f t="shared" si="134"/>
        <v>23.734659393257466</v>
      </c>
      <c r="AN53" s="58">
        <f t="shared" si="134"/>
        <v>23.734659393257466</v>
      </c>
      <c r="AO53" s="58">
        <f t="shared" si="134"/>
        <v>23.734659393257466</v>
      </c>
      <c r="AP53" s="58">
        <f t="shared" si="134"/>
        <v>23.734659393257466</v>
      </c>
      <c r="AQ53" s="58">
        <f t="shared" si="134"/>
        <v>23.734659393257466</v>
      </c>
      <c r="AR53" s="58">
        <f t="shared" si="134"/>
        <v>23.734659393257466</v>
      </c>
      <c r="AS53" s="58">
        <f t="shared" si="134"/>
        <v>23.734659393257466</v>
      </c>
      <c r="AT53" s="58">
        <f t="shared" si="134"/>
        <v>23.734659393257466</v>
      </c>
      <c r="AU53" s="58">
        <f t="shared" si="134"/>
        <v>23.734659393257466</v>
      </c>
      <c r="AV53" s="58">
        <f t="shared" si="134"/>
        <v>18.987727514605975</v>
      </c>
      <c r="AW53" s="58">
        <f t="shared" si="134"/>
        <v>18.987727514605975</v>
      </c>
      <c r="AX53" s="58">
        <f t="shared" si="134"/>
        <v>18.987727514605975</v>
      </c>
      <c r="AY53" s="58">
        <f t="shared" si="134"/>
        <v>18.987727514605975</v>
      </c>
      <c r="AZ53" s="58">
        <f t="shared" si="134"/>
        <v>18.987727514605975</v>
      </c>
      <c r="BA53" s="58">
        <f t="shared" si="134"/>
        <v>18.987727514605975</v>
      </c>
      <c r="BB53" s="58">
        <f t="shared" si="134"/>
        <v>18.987727514605975</v>
      </c>
      <c r="BC53" s="58">
        <f t="shared" si="134"/>
        <v>18.987727514605975</v>
      </c>
      <c r="BD53" s="58">
        <f t="shared" si="134"/>
        <v>18.987727514605975</v>
      </c>
      <c r="BE53" s="58">
        <f t="shared" si="134"/>
        <v>18.987727514605975</v>
      </c>
      <c r="BF53" s="58">
        <f t="shared" si="134"/>
        <v>18.987727514605975</v>
      </c>
      <c r="BG53" s="58">
        <f t="shared" si="134"/>
        <v>18.987727514605975</v>
      </c>
      <c r="BH53" s="58"/>
      <c r="BI53" s="58"/>
      <c r="BJ53" s="58"/>
      <c r="BK53" s="58"/>
      <c r="BL53" s="58"/>
      <c r="BM53" s="58"/>
      <c r="BN53" s="58"/>
      <c r="BO53" s="58"/>
      <c r="BP53" s="58"/>
      <c r="BQ53" s="58"/>
      <c r="BR53" s="58"/>
      <c r="BS53" s="58"/>
      <c r="BT53" s="58"/>
      <c r="BU53" s="58"/>
      <c r="BV53" s="58"/>
      <c r="BW53" s="58"/>
      <c r="BX53" s="58"/>
      <c r="BY53" s="58"/>
      <c r="BZ53" s="58"/>
      <c r="CA53" s="58"/>
      <c r="CB53" s="58"/>
    </row>
    <row r="54" spans="7:80" ht="15.75" hidden="1" customHeight="1" outlineLevel="1" x14ac:dyDescent="0.25">
      <c r="G54" s="140">
        <f>G51+1</f>
        <v>16</v>
      </c>
      <c r="H54" s="5" t="s">
        <v>5</v>
      </c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80">
        <f t="shared" ref="Y54:Y56" si="135">X51*1.1</f>
        <v>380.7434944335053</v>
      </c>
      <c r="Z54" s="58">
        <f t="shared" ref="Z54:Z56" si="136">Y54</f>
        <v>380.7434944335053</v>
      </c>
      <c r="AA54" s="58">
        <f t="shared" ref="AA54:AA56" si="137">Y54</f>
        <v>380.7434944335053</v>
      </c>
      <c r="AB54" s="80">
        <f t="shared" ref="AB54:BH54" si="138">Y54*0.8</f>
        <v>304.59479554680428</v>
      </c>
      <c r="AC54" s="58">
        <f t="shared" si="138"/>
        <v>304.59479554680428</v>
      </c>
      <c r="AD54" s="58">
        <f t="shared" si="138"/>
        <v>304.59479554680428</v>
      </c>
      <c r="AE54" s="80">
        <f t="shared" si="138"/>
        <v>243.67583643744342</v>
      </c>
      <c r="AF54" s="58">
        <f t="shared" si="138"/>
        <v>243.67583643744342</v>
      </c>
      <c r="AG54" s="58">
        <f t="shared" si="138"/>
        <v>243.67583643744342</v>
      </c>
      <c r="AH54" s="81">
        <f t="shared" si="138"/>
        <v>194.94066914995474</v>
      </c>
      <c r="AI54" s="58">
        <f t="shared" si="138"/>
        <v>194.94066914995474</v>
      </c>
      <c r="AJ54" s="58">
        <f t="shared" si="138"/>
        <v>194.94066914995474</v>
      </c>
      <c r="AK54" s="81">
        <f t="shared" si="138"/>
        <v>155.9525353199638</v>
      </c>
      <c r="AL54" s="58">
        <f t="shared" si="138"/>
        <v>155.9525353199638</v>
      </c>
      <c r="AM54" s="58">
        <f t="shared" si="138"/>
        <v>155.9525353199638</v>
      </c>
      <c r="AN54" s="81">
        <f t="shared" si="138"/>
        <v>124.76202825597105</v>
      </c>
      <c r="AO54" s="58">
        <f t="shared" si="138"/>
        <v>124.76202825597105</v>
      </c>
      <c r="AP54" s="58">
        <f t="shared" si="138"/>
        <v>124.76202825597105</v>
      </c>
      <c r="AQ54" s="81">
        <f t="shared" si="138"/>
        <v>99.809622604776848</v>
      </c>
      <c r="AR54" s="58">
        <f t="shared" si="138"/>
        <v>99.809622604776848</v>
      </c>
      <c r="AS54" s="58">
        <f t="shared" si="138"/>
        <v>99.809622604776848</v>
      </c>
      <c r="AT54" s="58">
        <f t="shared" si="138"/>
        <v>79.847698083821484</v>
      </c>
      <c r="AU54" s="58">
        <f t="shared" si="138"/>
        <v>79.847698083821484</v>
      </c>
      <c r="AV54" s="58">
        <f t="shared" si="138"/>
        <v>79.847698083821484</v>
      </c>
      <c r="AW54" s="58">
        <f t="shared" si="138"/>
        <v>63.87815846705719</v>
      </c>
      <c r="AX54" s="58">
        <f t="shared" si="138"/>
        <v>63.87815846705719</v>
      </c>
      <c r="AY54" s="58">
        <f t="shared" si="138"/>
        <v>63.87815846705719</v>
      </c>
      <c r="AZ54" s="58">
        <f t="shared" si="138"/>
        <v>51.102526773645756</v>
      </c>
      <c r="BA54" s="58">
        <f t="shared" si="138"/>
        <v>51.102526773645756</v>
      </c>
      <c r="BB54" s="58">
        <f t="shared" si="138"/>
        <v>51.102526773645756</v>
      </c>
      <c r="BC54" s="58">
        <f t="shared" si="138"/>
        <v>40.882021418916608</v>
      </c>
      <c r="BD54" s="58">
        <f t="shared" si="138"/>
        <v>40.882021418916608</v>
      </c>
      <c r="BE54" s="58">
        <f t="shared" si="138"/>
        <v>40.882021418916608</v>
      </c>
      <c r="BF54" s="58">
        <f t="shared" si="138"/>
        <v>32.705617135133288</v>
      </c>
      <c r="BG54" s="58">
        <f t="shared" si="138"/>
        <v>32.705617135133288</v>
      </c>
      <c r="BH54" s="58">
        <f t="shared" si="138"/>
        <v>32.705617135133288</v>
      </c>
      <c r="BI54" s="58"/>
      <c r="BJ54" s="58"/>
      <c r="BK54" s="58"/>
      <c r="BL54" s="58"/>
      <c r="BM54" s="58"/>
      <c r="BN54" s="58"/>
      <c r="BO54" s="58"/>
      <c r="BP54" s="58"/>
      <c r="BQ54" s="58"/>
      <c r="BR54" s="58"/>
      <c r="BS54" s="58"/>
      <c r="BT54" s="58"/>
      <c r="BU54" s="58"/>
      <c r="BV54" s="58"/>
      <c r="BW54" s="58"/>
      <c r="BX54" s="58"/>
      <c r="BY54" s="58"/>
      <c r="BZ54" s="58"/>
      <c r="CA54" s="58"/>
      <c r="CB54" s="58"/>
    </row>
    <row r="55" spans="7:80" ht="15.75" hidden="1" customHeight="1" outlineLevel="1" x14ac:dyDescent="0.25">
      <c r="G55" s="141"/>
      <c r="H55" s="5" t="s">
        <v>8</v>
      </c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80">
        <f t="shared" si="135"/>
        <v>130.54062666291605</v>
      </c>
      <c r="Z55" s="58">
        <f t="shared" si="136"/>
        <v>130.54062666291605</v>
      </c>
      <c r="AA55" s="58">
        <f t="shared" si="137"/>
        <v>130.54062666291605</v>
      </c>
      <c r="AB55" s="58">
        <f t="shared" ref="AB55:AB56" si="139">Y55</f>
        <v>130.54062666291605</v>
      </c>
      <c r="AC55" s="58">
        <f t="shared" ref="AC55:AC56" si="140">Y55</f>
        <v>130.54062666291605</v>
      </c>
      <c r="AD55" s="58">
        <f t="shared" ref="AD55:AD56" si="141">Y55</f>
        <v>130.54062666291605</v>
      </c>
      <c r="AE55" s="80">
        <f t="shared" ref="AE55:BH55" si="142">Y55*0.8</f>
        <v>104.43250133033285</v>
      </c>
      <c r="AF55" s="58">
        <f t="shared" si="142"/>
        <v>104.43250133033285</v>
      </c>
      <c r="AG55" s="58">
        <f t="shared" si="142"/>
        <v>104.43250133033285</v>
      </c>
      <c r="AH55" s="58">
        <f t="shared" si="142"/>
        <v>104.43250133033285</v>
      </c>
      <c r="AI55" s="58">
        <f t="shared" si="142"/>
        <v>104.43250133033285</v>
      </c>
      <c r="AJ55" s="58">
        <f t="shared" si="142"/>
        <v>104.43250133033285</v>
      </c>
      <c r="AK55" s="81">
        <f t="shared" si="142"/>
        <v>83.546001064266292</v>
      </c>
      <c r="AL55" s="58">
        <f t="shared" si="142"/>
        <v>83.546001064266292</v>
      </c>
      <c r="AM55" s="58">
        <f t="shared" si="142"/>
        <v>83.546001064266292</v>
      </c>
      <c r="AN55" s="58">
        <f t="shared" si="142"/>
        <v>83.546001064266292</v>
      </c>
      <c r="AO55" s="58">
        <f t="shared" si="142"/>
        <v>83.546001064266292</v>
      </c>
      <c r="AP55" s="58">
        <f t="shared" si="142"/>
        <v>83.546001064266292</v>
      </c>
      <c r="AQ55" s="81">
        <f t="shared" si="142"/>
        <v>66.836800851413031</v>
      </c>
      <c r="AR55" s="58">
        <f t="shared" si="142"/>
        <v>66.836800851413031</v>
      </c>
      <c r="AS55" s="58">
        <f t="shared" si="142"/>
        <v>66.836800851413031</v>
      </c>
      <c r="AT55" s="58">
        <f t="shared" si="142"/>
        <v>66.836800851413031</v>
      </c>
      <c r="AU55" s="58">
        <f t="shared" si="142"/>
        <v>66.836800851413031</v>
      </c>
      <c r="AV55" s="58">
        <f t="shared" si="142"/>
        <v>66.836800851413031</v>
      </c>
      <c r="AW55" s="58">
        <f t="shared" si="142"/>
        <v>53.469440681130429</v>
      </c>
      <c r="AX55" s="58">
        <f t="shared" si="142"/>
        <v>53.469440681130429</v>
      </c>
      <c r="AY55" s="58">
        <f t="shared" si="142"/>
        <v>53.469440681130429</v>
      </c>
      <c r="AZ55" s="58">
        <f t="shared" si="142"/>
        <v>53.469440681130429</v>
      </c>
      <c r="BA55" s="58">
        <f t="shared" si="142"/>
        <v>53.469440681130429</v>
      </c>
      <c r="BB55" s="58">
        <f t="shared" si="142"/>
        <v>53.469440681130429</v>
      </c>
      <c r="BC55" s="58">
        <f t="shared" si="142"/>
        <v>42.775552544904343</v>
      </c>
      <c r="BD55" s="58">
        <f t="shared" si="142"/>
        <v>42.775552544904343</v>
      </c>
      <c r="BE55" s="58">
        <f t="shared" si="142"/>
        <v>42.775552544904343</v>
      </c>
      <c r="BF55" s="58">
        <f t="shared" si="142"/>
        <v>42.775552544904343</v>
      </c>
      <c r="BG55" s="58">
        <f t="shared" si="142"/>
        <v>42.775552544904343</v>
      </c>
      <c r="BH55" s="58">
        <f t="shared" si="142"/>
        <v>42.775552544904343</v>
      </c>
      <c r="BI55" s="58"/>
      <c r="BJ55" s="58"/>
      <c r="BK55" s="58"/>
      <c r="BL55" s="58"/>
      <c r="BM55" s="58"/>
      <c r="BN55" s="58"/>
      <c r="BO55" s="58"/>
      <c r="BP55" s="58"/>
      <c r="BQ55" s="58"/>
      <c r="BR55" s="58"/>
      <c r="BS55" s="58"/>
      <c r="BT55" s="58"/>
      <c r="BU55" s="58"/>
      <c r="BV55" s="58"/>
      <c r="BW55" s="58"/>
      <c r="BX55" s="58"/>
      <c r="BY55" s="58"/>
      <c r="BZ55" s="58"/>
      <c r="CA55" s="58"/>
      <c r="CB55" s="58"/>
    </row>
    <row r="56" spans="7:80" ht="15.75" hidden="1" customHeight="1" outlineLevel="1" x14ac:dyDescent="0.25">
      <c r="G56" s="141"/>
      <c r="H56" s="5" t="s">
        <v>10</v>
      </c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80">
        <f t="shared" si="135"/>
        <v>32.635156665729014</v>
      </c>
      <c r="Z56" s="58">
        <f t="shared" si="136"/>
        <v>32.635156665729014</v>
      </c>
      <c r="AA56" s="58">
        <f t="shared" si="137"/>
        <v>32.635156665729014</v>
      </c>
      <c r="AB56" s="58">
        <f t="shared" si="139"/>
        <v>32.635156665729014</v>
      </c>
      <c r="AC56" s="58">
        <f t="shared" si="140"/>
        <v>32.635156665729014</v>
      </c>
      <c r="AD56" s="58">
        <f t="shared" si="141"/>
        <v>32.635156665729014</v>
      </c>
      <c r="AE56" s="58">
        <f>Y56</f>
        <v>32.635156665729014</v>
      </c>
      <c r="AF56" s="58">
        <f>Y56</f>
        <v>32.635156665729014</v>
      </c>
      <c r="AG56" s="58">
        <f>Y56</f>
        <v>32.635156665729014</v>
      </c>
      <c r="AH56" s="58">
        <f>Y56</f>
        <v>32.635156665729014</v>
      </c>
      <c r="AI56" s="58">
        <f>Y56</f>
        <v>32.635156665729014</v>
      </c>
      <c r="AJ56" s="58">
        <f>Y56</f>
        <v>32.635156665729014</v>
      </c>
      <c r="AK56" s="81">
        <f t="shared" ref="AK56:BH56" si="143">Y56*0.8</f>
        <v>26.108125332583214</v>
      </c>
      <c r="AL56" s="58">
        <f t="shared" si="143"/>
        <v>26.108125332583214</v>
      </c>
      <c r="AM56" s="58">
        <f t="shared" si="143"/>
        <v>26.108125332583214</v>
      </c>
      <c r="AN56" s="58">
        <f t="shared" si="143"/>
        <v>26.108125332583214</v>
      </c>
      <c r="AO56" s="58">
        <f t="shared" si="143"/>
        <v>26.108125332583214</v>
      </c>
      <c r="AP56" s="58">
        <f t="shared" si="143"/>
        <v>26.108125332583214</v>
      </c>
      <c r="AQ56" s="58">
        <f t="shared" si="143"/>
        <v>26.108125332583214</v>
      </c>
      <c r="AR56" s="58">
        <f t="shared" si="143"/>
        <v>26.108125332583214</v>
      </c>
      <c r="AS56" s="58">
        <f t="shared" si="143"/>
        <v>26.108125332583214</v>
      </c>
      <c r="AT56" s="58">
        <f t="shared" si="143"/>
        <v>26.108125332583214</v>
      </c>
      <c r="AU56" s="58">
        <f t="shared" si="143"/>
        <v>26.108125332583214</v>
      </c>
      <c r="AV56" s="58">
        <f t="shared" si="143"/>
        <v>26.108125332583214</v>
      </c>
      <c r="AW56" s="58">
        <f t="shared" si="143"/>
        <v>20.886500266066573</v>
      </c>
      <c r="AX56" s="58">
        <f t="shared" si="143"/>
        <v>20.886500266066573</v>
      </c>
      <c r="AY56" s="58">
        <f t="shared" si="143"/>
        <v>20.886500266066573</v>
      </c>
      <c r="AZ56" s="58">
        <f t="shared" si="143"/>
        <v>20.886500266066573</v>
      </c>
      <c r="BA56" s="58">
        <f t="shared" si="143"/>
        <v>20.886500266066573</v>
      </c>
      <c r="BB56" s="58">
        <f t="shared" si="143"/>
        <v>20.886500266066573</v>
      </c>
      <c r="BC56" s="58">
        <f t="shared" si="143"/>
        <v>20.886500266066573</v>
      </c>
      <c r="BD56" s="58">
        <f t="shared" si="143"/>
        <v>20.886500266066573</v>
      </c>
      <c r="BE56" s="58">
        <f t="shared" si="143"/>
        <v>20.886500266066573</v>
      </c>
      <c r="BF56" s="58">
        <f t="shared" si="143"/>
        <v>20.886500266066573</v>
      </c>
      <c r="BG56" s="58">
        <f t="shared" si="143"/>
        <v>20.886500266066573</v>
      </c>
      <c r="BH56" s="58">
        <f t="shared" si="143"/>
        <v>20.886500266066573</v>
      </c>
      <c r="BI56" s="58"/>
      <c r="BJ56" s="58"/>
      <c r="BK56" s="58"/>
      <c r="BL56" s="58"/>
      <c r="BM56" s="58"/>
      <c r="BN56" s="58"/>
      <c r="BO56" s="58"/>
      <c r="BP56" s="58"/>
      <c r="BQ56" s="58"/>
      <c r="BR56" s="58"/>
      <c r="BS56" s="58"/>
      <c r="BT56" s="58"/>
      <c r="BU56" s="58"/>
      <c r="BV56" s="58"/>
      <c r="BW56" s="58"/>
      <c r="BX56" s="58"/>
      <c r="BY56" s="58"/>
      <c r="BZ56" s="58"/>
      <c r="CA56" s="58"/>
      <c r="CB56" s="58"/>
    </row>
    <row r="57" spans="7:80" ht="15.75" hidden="1" customHeight="1" outlineLevel="1" x14ac:dyDescent="0.25">
      <c r="G57" s="140">
        <f>G54+1</f>
        <v>17</v>
      </c>
      <c r="H57" s="5" t="s">
        <v>5</v>
      </c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80">
        <f t="shared" ref="Z57:Z59" si="144">Y54*1.1</f>
        <v>418.81784387685587</v>
      </c>
      <c r="AA57" s="58">
        <f t="shared" ref="AA57:AA59" si="145">Z57</f>
        <v>418.81784387685587</v>
      </c>
      <c r="AB57" s="58">
        <f t="shared" ref="AB57:AB59" si="146">Z57</f>
        <v>418.81784387685587</v>
      </c>
      <c r="AC57" s="80">
        <f t="shared" ref="AC57:BI57" si="147">Z57*0.8</f>
        <v>335.05427510148473</v>
      </c>
      <c r="AD57" s="58">
        <f t="shared" si="147"/>
        <v>335.05427510148473</v>
      </c>
      <c r="AE57" s="58">
        <f t="shared" si="147"/>
        <v>335.05427510148473</v>
      </c>
      <c r="AF57" s="80">
        <f t="shared" si="147"/>
        <v>268.04342008118778</v>
      </c>
      <c r="AG57" s="58">
        <f t="shared" si="147"/>
        <v>268.04342008118778</v>
      </c>
      <c r="AH57" s="58">
        <f t="shared" si="147"/>
        <v>268.04342008118778</v>
      </c>
      <c r="AI57" s="81">
        <f t="shared" si="147"/>
        <v>214.43473606495024</v>
      </c>
      <c r="AJ57" s="58">
        <f t="shared" si="147"/>
        <v>214.43473606495024</v>
      </c>
      <c r="AK57" s="58">
        <f t="shared" si="147"/>
        <v>214.43473606495024</v>
      </c>
      <c r="AL57" s="81">
        <f t="shared" si="147"/>
        <v>171.54778885196021</v>
      </c>
      <c r="AM57" s="58">
        <f t="shared" si="147"/>
        <v>171.54778885196021</v>
      </c>
      <c r="AN57" s="58">
        <f t="shared" si="147"/>
        <v>171.54778885196021</v>
      </c>
      <c r="AO57" s="81">
        <f t="shared" si="147"/>
        <v>137.23823108156816</v>
      </c>
      <c r="AP57" s="58">
        <f t="shared" si="147"/>
        <v>137.23823108156816</v>
      </c>
      <c r="AQ57" s="58">
        <f t="shared" si="147"/>
        <v>137.23823108156816</v>
      </c>
      <c r="AR57" s="81">
        <f t="shared" si="147"/>
        <v>109.79058486525453</v>
      </c>
      <c r="AS57" s="58">
        <f t="shared" si="147"/>
        <v>109.79058486525453</v>
      </c>
      <c r="AT57" s="58">
        <f t="shared" si="147"/>
        <v>109.79058486525453</v>
      </c>
      <c r="AU57" s="58">
        <f t="shared" si="147"/>
        <v>87.832467892203624</v>
      </c>
      <c r="AV57" s="58">
        <f t="shared" si="147"/>
        <v>87.832467892203624</v>
      </c>
      <c r="AW57" s="58">
        <f t="shared" si="147"/>
        <v>87.832467892203624</v>
      </c>
      <c r="AX57" s="58">
        <f t="shared" si="147"/>
        <v>70.265974313762896</v>
      </c>
      <c r="AY57" s="58">
        <f t="shared" si="147"/>
        <v>70.265974313762896</v>
      </c>
      <c r="AZ57" s="58">
        <f t="shared" si="147"/>
        <v>70.265974313762896</v>
      </c>
      <c r="BA57" s="58">
        <f t="shared" si="147"/>
        <v>56.21277945101032</v>
      </c>
      <c r="BB57" s="58">
        <f t="shared" si="147"/>
        <v>56.21277945101032</v>
      </c>
      <c r="BC57" s="58">
        <f t="shared" si="147"/>
        <v>56.21277945101032</v>
      </c>
      <c r="BD57" s="58">
        <f t="shared" si="147"/>
        <v>44.970223560808257</v>
      </c>
      <c r="BE57" s="58">
        <f t="shared" si="147"/>
        <v>44.970223560808257</v>
      </c>
      <c r="BF57" s="58">
        <f t="shared" si="147"/>
        <v>44.970223560808257</v>
      </c>
      <c r="BG57" s="58">
        <f t="shared" si="147"/>
        <v>35.976178848646605</v>
      </c>
      <c r="BH57" s="58">
        <f t="shared" si="147"/>
        <v>35.976178848646605</v>
      </c>
      <c r="BI57" s="58">
        <f t="shared" si="147"/>
        <v>35.976178848646605</v>
      </c>
      <c r="BJ57" s="58"/>
      <c r="BK57" s="58"/>
      <c r="BL57" s="58"/>
      <c r="BM57" s="58"/>
      <c r="BN57" s="58"/>
      <c r="BO57" s="58"/>
      <c r="BP57" s="58"/>
      <c r="BQ57" s="58"/>
      <c r="BR57" s="58"/>
      <c r="BS57" s="58"/>
      <c r="BT57" s="58"/>
      <c r="BU57" s="58"/>
      <c r="BV57" s="58"/>
      <c r="BW57" s="58"/>
      <c r="BX57" s="58"/>
      <c r="BY57" s="58"/>
      <c r="BZ57" s="58"/>
      <c r="CA57" s="58"/>
      <c r="CB57" s="58"/>
    </row>
    <row r="58" spans="7:80" ht="15.75" hidden="1" customHeight="1" outlineLevel="1" x14ac:dyDescent="0.25">
      <c r="G58" s="141"/>
      <c r="H58" s="5" t="s">
        <v>8</v>
      </c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80">
        <f t="shared" si="144"/>
        <v>143.59468932920768</v>
      </c>
      <c r="AA58" s="58">
        <f t="shared" si="145"/>
        <v>143.59468932920768</v>
      </c>
      <c r="AB58" s="58">
        <f t="shared" si="146"/>
        <v>143.59468932920768</v>
      </c>
      <c r="AC58" s="58">
        <f t="shared" ref="AC58:AC59" si="148">Z58</f>
        <v>143.59468932920768</v>
      </c>
      <c r="AD58" s="58">
        <f t="shared" ref="AD58:AD59" si="149">Z58</f>
        <v>143.59468932920768</v>
      </c>
      <c r="AE58" s="58">
        <f t="shared" ref="AE58:AE59" si="150">Z58</f>
        <v>143.59468932920768</v>
      </c>
      <c r="AF58" s="80">
        <f t="shared" ref="AF58:BI58" si="151">Z58*0.8</f>
        <v>114.87575146336616</v>
      </c>
      <c r="AG58" s="58">
        <f t="shared" si="151"/>
        <v>114.87575146336616</v>
      </c>
      <c r="AH58" s="58">
        <f t="shared" si="151"/>
        <v>114.87575146336616</v>
      </c>
      <c r="AI58" s="58">
        <f t="shared" si="151"/>
        <v>114.87575146336616</v>
      </c>
      <c r="AJ58" s="58">
        <f t="shared" si="151"/>
        <v>114.87575146336616</v>
      </c>
      <c r="AK58" s="58">
        <f t="shared" si="151"/>
        <v>114.87575146336616</v>
      </c>
      <c r="AL58" s="81">
        <f t="shared" si="151"/>
        <v>91.900601170692937</v>
      </c>
      <c r="AM58" s="58">
        <f t="shared" si="151"/>
        <v>91.900601170692937</v>
      </c>
      <c r="AN58" s="58">
        <f t="shared" si="151"/>
        <v>91.900601170692937</v>
      </c>
      <c r="AO58" s="58">
        <f t="shared" si="151"/>
        <v>91.900601170692937</v>
      </c>
      <c r="AP58" s="58">
        <f t="shared" si="151"/>
        <v>91.900601170692937</v>
      </c>
      <c r="AQ58" s="58">
        <f t="shared" si="151"/>
        <v>91.900601170692937</v>
      </c>
      <c r="AR58" s="81">
        <f t="shared" si="151"/>
        <v>73.52048093655435</v>
      </c>
      <c r="AS58" s="58">
        <f t="shared" si="151"/>
        <v>73.52048093655435</v>
      </c>
      <c r="AT58" s="58">
        <f t="shared" si="151"/>
        <v>73.52048093655435</v>
      </c>
      <c r="AU58" s="58">
        <f t="shared" si="151"/>
        <v>73.52048093655435</v>
      </c>
      <c r="AV58" s="58">
        <f t="shared" si="151"/>
        <v>73.52048093655435</v>
      </c>
      <c r="AW58" s="58">
        <f t="shared" si="151"/>
        <v>73.52048093655435</v>
      </c>
      <c r="AX58" s="58">
        <f t="shared" si="151"/>
        <v>58.816384749243483</v>
      </c>
      <c r="AY58" s="58">
        <f t="shared" si="151"/>
        <v>58.816384749243483</v>
      </c>
      <c r="AZ58" s="58">
        <f t="shared" si="151"/>
        <v>58.816384749243483</v>
      </c>
      <c r="BA58" s="58">
        <f t="shared" si="151"/>
        <v>58.816384749243483</v>
      </c>
      <c r="BB58" s="58">
        <f t="shared" si="151"/>
        <v>58.816384749243483</v>
      </c>
      <c r="BC58" s="58">
        <f t="shared" si="151"/>
        <v>58.816384749243483</v>
      </c>
      <c r="BD58" s="58">
        <f t="shared" si="151"/>
        <v>47.053107799394787</v>
      </c>
      <c r="BE58" s="58">
        <f t="shared" si="151"/>
        <v>47.053107799394787</v>
      </c>
      <c r="BF58" s="58">
        <f t="shared" si="151"/>
        <v>47.053107799394787</v>
      </c>
      <c r="BG58" s="58">
        <f t="shared" si="151"/>
        <v>47.053107799394787</v>
      </c>
      <c r="BH58" s="58">
        <f t="shared" si="151"/>
        <v>47.053107799394787</v>
      </c>
      <c r="BI58" s="58">
        <f t="shared" si="151"/>
        <v>47.053107799394787</v>
      </c>
      <c r="BJ58" s="58"/>
      <c r="BK58" s="58"/>
      <c r="BL58" s="58"/>
      <c r="BM58" s="58"/>
      <c r="BN58" s="58"/>
      <c r="BO58" s="58"/>
      <c r="BP58" s="58"/>
      <c r="BQ58" s="58"/>
      <c r="BR58" s="58"/>
      <c r="BS58" s="58"/>
      <c r="BT58" s="58"/>
      <c r="BU58" s="58"/>
      <c r="BV58" s="58"/>
      <c r="BW58" s="58"/>
      <c r="BX58" s="58"/>
      <c r="BY58" s="58"/>
      <c r="BZ58" s="58"/>
      <c r="CA58" s="58"/>
      <c r="CB58" s="58"/>
    </row>
    <row r="59" spans="7:80" ht="15.75" hidden="1" customHeight="1" outlineLevel="1" x14ac:dyDescent="0.25">
      <c r="G59" s="141"/>
      <c r="H59" s="5" t="s">
        <v>10</v>
      </c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80">
        <f t="shared" si="144"/>
        <v>35.898672332301921</v>
      </c>
      <c r="AA59" s="58">
        <f t="shared" si="145"/>
        <v>35.898672332301921</v>
      </c>
      <c r="AB59" s="58">
        <f t="shared" si="146"/>
        <v>35.898672332301921</v>
      </c>
      <c r="AC59" s="58">
        <f t="shared" si="148"/>
        <v>35.898672332301921</v>
      </c>
      <c r="AD59" s="58">
        <f t="shared" si="149"/>
        <v>35.898672332301921</v>
      </c>
      <c r="AE59" s="58">
        <f t="shared" si="150"/>
        <v>35.898672332301921</v>
      </c>
      <c r="AF59" s="58">
        <f>Z59</f>
        <v>35.898672332301921</v>
      </c>
      <c r="AG59" s="58">
        <f>Z59</f>
        <v>35.898672332301921</v>
      </c>
      <c r="AH59" s="58">
        <f>Z59</f>
        <v>35.898672332301921</v>
      </c>
      <c r="AI59" s="58">
        <f>Z59</f>
        <v>35.898672332301921</v>
      </c>
      <c r="AJ59" s="58">
        <f>Z59</f>
        <v>35.898672332301921</v>
      </c>
      <c r="AK59" s="58">
        <f>Z59</f>
        <v>35.898672332301921</v>
      </c>
      <c r="AL59" s="81">
        <f t="shared" ref="AL59:BI59" si="152">Z59*0.8</f>
        <v>28.718937865841539</v>
      </c>
      <c r="AM59" s="58">
        <f t="shared" si="152"/>
        <v>28.718937865841539</v>
      </c>
      <c r="AN59" s="58">
        <f t="shared" si="152"/>
        <v>28.718937865841539</v>
      </c>
      <c r="AO59" s="58">
        <f t="shared" si="152"/>
        <v>28.718937865841539</v>
      </c>
      <c r="AP59" s="58">
        <f t="shared" si="152"/>
        <v>28.718937865841539</v>
      </c>
      <c r="AQ59" s="58">
        <f t="shared" si="152"/>
        <v>28.718937865841539</v>
      </c>
      <c r="AR59" s="58">
        <f t="shared" si="152"/>
        <v>28.718937865841539</v>
      </c>
      <c r="AS59" s="58">
        <f t="shared" si="152"/>
        <v>28.718937865841539</v>
      </c>
      <c r="AT59" s="58">
        <f t="shared" si="152"/>
        <v>28.718937865841539</v>
      </c>
      <c r="AU59" s="58">
        <f t="shared" si="152"/>
        <v>28.718937865841539</v>
      </c>
      <c r="AV59" s="58">
        <f t="shared" si="152"/>
        <v>28.718937865841539</v>
      </c>
      <c r="AW59" s="58">
        <f t="shared" si="152"/>
        <v>28.718937865841539</v>
      </c>
      <c r="AX59" s="58">
        <f t="shared" si="152"/>
        <v>22.975150292673234</v>
      </c>
      <c r="AY59" s="58">
        <f t="shared" si="152"/>
        <v>22.975150292673234</v>
      </c>
      <c r="AZ59" s="58">
        <f t="shared" si="152"/>
        <v>22.975150292673234</v>
      </c>
      <c r="BA59" s="58">
        <f t="shared" si="152"/>
        <v>22.975150292673234</v>
      </c>
      <c r="BB59" s="58">
        <f t="shared" si="152"/>
        <v>22.975150292673234</v>
      </c>
      <c r="BC59" s="58">
        <f t="shared" si="152"/>
        <v>22.975150292673234</v>
      </c>
      <c r="BD59" s="58">
        <f t="shared" si="152"/>
        <v>22.975150292673234</v>
      </c>
      <c r="BE59" s="58">
        <f t="shared" si="152"/>
        <v>22.975150292673234</v>
      </c>
      <c r="BF59" s="58">
        <f t="shared" si="152"/>
        <v>22.975150292673234</v>
      </c>
      <c r="BG59" s="58">
        <f t="shared" si="152"/>
        <v>22.975150292673234</v>
      </c>
      <c r="BH59" s="58">
        <f t="shared" si="152"/>
        <v>22.975150292673234</v>
      </c>
      <c r="BI59" s="58">
        <f t="shared" si="152"/>
        <v>22.975150292673234</v>
      </c>
      <c r="BJ59" s="58"/>
      <c r="BK59" s="58"/>
      <c r="BL59" s="58"/>
      <c r="BM59" s="58"/>
      <c r="BN59" s="58"/>
      <c r="BO59" s="58"/>
      <c r="BP59" s="58"/>
      <c r="BQ59" s="58"/>
      <c r="BR59" s="58"/>
      <c r="BS59" s="58"/>
      <c r="BT59" s="58"/>
      <c r="BU59" s="58"/>
      <c r="BV59" s="58"/>
      <c r="BW59" s="58"/>
      <c r="BX59" s="58"/>
      <c r="BY59" s="58"/>
      <c r="BZ59" s="58"/>
      <c r="CA59" s="58"/>
      <c r="CB59" s="58"/>
    </row>
    <row r="60" spans="7:80" ht="15.75" hidden="1" customHeight="1" outlineLevel="1" x14ac:dyDescent="0.25">
      <c r="G60" s="140">
        <f>G57+1</f>
        <v>18</v>
      </c>
      <c r="H60" s="5" t="s">
        <v>5</v>
      </c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80">
        <f t="shared" ref="AA60:AA62" si="153">Z57*1.1</f>
        <v>460.6996282645415</v>
      </c>
      <c r="AB60" s="58">
        <f t="shared" ref="AB60:AB62" si="154">AA60</f>
        <v>460.6996282645415</v>
      </c>
      <c r="AC60" s="58">
        <f t="shared" ref="AC60:AC62" si="155">AA60</f>
        <v>460.6996282645415</v>
      </c>
      <c r="AD60" s="80">
        <f t="shared" ref="AD60:BJ60" si="156">AA60*0.8</f>
        <v>368.55970261163321</v>
      </c>
      <c r="AE60" s="58">
        <f t="shared" si="156"/>
        <v>368.55970261163321</v>
      </c>
      <c r="AF60" s="58">
        <f t="shared" si="156"/>
        <v>368.55970261163321</v>
      </c>
      <c r="AG60" s="80">
        <f t="shared" si="156"/>
        <v>294.84776208930657</v>
      </c>
      <c r="AH60" s="58">
        <f t="shared" si="156"/>
        <v>294.84776208930657</v>
      </c>
      <c r="AI60" s="58">
        <f t="shared" si="156"/>
        <v>294.84776208930657</v>
      </c>
      <c r="AJ60" s="81">
        <f t="shared" si="156"/>
        <v>235.87820967144526</v>
      </c>
      <c r="AK60" s="58">
        <f t="shared" si="156"/>
        <v>235.87820967144526</v>
      </c>
      <c r="AL60" s="58">
        <f t="shared" si="156"/>
        <v>235.87820967144526</v>
      </c>
      <c r="AM60" s="81">
        <f t="shared" si="156"/>
        <v>188.70256773715622</v>
      </c>
      <c r="AN60" s="58">
        <f t="shared" si="156"/>
        <v>188.70256773715622</v>
      </c>
      <c r="AO60" s="58">
        <f t="shared" si="156"/>
        <v>188.70256773715622</v>
      </c>
      <c r="AP60" s="81">
        <f t="shared" si="156"/>
        <v>150.96205418972497</v>
      </c>
      <c r="AQ60" s="58">
        <f t="shared" si="156"/>
        <v>150.96205418972497</v>
      </c>
      <c r="AR60" s="58">
        <f t="shared" si="156"/>
        <v>150.96205418972497</v>
      </c>
      <c r="AS60" s="81">
        <f t="shared" si="156"/>
        <v>120.76964335177998</v>
      </c>
      <c r="AT60" s="58">
        <f t="shared" si="156"/>
        <v>120.76964335177998</v>
      </c>
      <c r="AU60" s="58">
        <f t="shared" si="156"/>
        <v>120.76964335177998</v>
      </c>
      <c r="AV60" s="58">
        <f t="shared" si="156"/>
        <v>96.615714681423981</v>
      </c>
      <c r="AW60" s="58">
        <f t="shared" si="156"/>
        <v>96.615714681423981</v>
      </c>
      <c r="AX60" s="58">
        <f t="shared" si="156"/>
        <v>96.615714681423981</v>
      </c>
      <c r="AY60" s="58">
        <f t="shared" si="156"/>
        <v>77.292571745139185</v>
      </c>
      <c r="AZ60" s="58">
        <f t="shared" si="156"/>
        <v>77.292571745139185</v>
      </c>
      <c r="BA60" s="58">
        <f t="shared" si="156"/>
        <v>77.292571745139185</v>
      </c>
      <c r="BB60" s="58">
        <f t="shared" si="156"/>
        <v>61.834057396111348</v>
      </c>
      <c r="BC60" s="58">
        <f t="shared" si="156"/>
        <v>61.834057396111348</v>
      </c>
      <c r="BD60" s="58">
        <f t="shared" si="156"/>
        <v>61.834057396111348</v>
      </c>
      <c r="BE60" s="58">
        <f t="shared" si="156"/>
        <v>49.467245916889084</v>
      </c>
      <c r="BF60" s="58">
        <f t="shared" si="156"/>
        <v>49.467245916889084</v>
      </c>
      <c r="BG60" s="58">
        <f t="shared" si="156"/>
        <v>49.467245916889084</v>
      </c>
      <c r="BH60" s="58">
        <f t="shared" si="156"/>
        <v>39.573796733511273</v>
      </c>
      <c r="BI60" s="58">
        <f t="shared" si="156"/>
        <v>39.573796733511273</v>
      </c>
      <c r="BJ60" s="58">
        <f t="shared" si="156"/>
        <v>39.573796733511273</v>
      </c>
      <c r="BK60" s="58"/>
      <c r="BL60" s="58"/>
      <c r="BM60" s="58"/>
      <c r="BN60" s="58"/>
      <c r="BO60" s="58"/>
      <c r="BP60" s="58"/>
      <c r="BQ60" s="58"/>
      <c r="BR60" s="58"/>
      <c r="BS60" s="58"/>
      <c r="BT60" s="58"/>
      <c r="BU60" s="58"/>
      <c r="BV60" s="58"/>
      <c r="BW60" s="58"/>
      <c r="BX60" s="58"/>
      <c r="BY60" s="58"/>
      <c r="BZ60" s="58"/>
      <c r="CA60" s="58"/>
      <c r="CB60" s="58"/>
    </row>
    <row r="61" spans="7:80" ht="15.75" hidden="1" customHeight="1" outlineLevel="1" x14ac:dyDescent="0.25">
      <c r="G61" s="141"/>
      <c r="H61" s="5" t="s">
        <v>8</v>
      </c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80">
        <f t="shared" si="153"/>
        <v>157.95415826212846</v>
      </c>
      <c r="AB61" s="58">
        <f t="shared" si="154"/>
        <v>157.95415826212846</v>
      </c>
      <c r="AC61" s="58">
        <f t="shared" si="155"/>
        <v>157.95415826212846</v>
      </c>
      <c r="AD61" s="58">
        <f t="shared" ref="AD61:AD62" si="157">AA61</f>
        <v>157.95415826212846</v>
      </c>
      <c r="AE61" s="58">
        <f t="shared" ref="AE61:AE62" si="158">AA61</f>
        <v>157.95415826212846</v>
      </c>
      <c r="AF61" s="58">
        <f t="shared" ref="AF61:AF62" si="159">AA61</f>
        <v>157.95415826212846</v>
      </c>
      <c r="AG61" s="80">
        <f t="shared" ref="AG61:BJ61" si="160">AA61*0.8</f>
        <v>126.36332660970277</v>
      </c>
      <c r="AH61" s="58">
        <f t="shared" si="160"/>
        <v>126.36332660970277</v>
      </c>
      <c r="AI61" s="58">
        <f t="shared" si="160"/>
        <v>126.36332660970277</v>
      </c>
      <c r="AJ61" s="58">
        <f t="shared" si="160"/>
        <v>126.36332660970277</v>
      </c>
      <c r="AK61" s="58">
        <f t="shared" si="160"/>
        <v>126.36332660970277</v>
      </c>
      <c r="AL61" s="58">
        <f t="shared" si="160"/>
        <v>126.36332660970277</v>
      </c>
      <c r="AM61" s="81">
        <f t="shared" si="160"/>
        <v>101.09066128776222</v>
      </c>
      <c r="AN61" s="58">
        <f t="shared" si="160"/>
        <v>101.09066128776222</v>
      </c>
      <c r="AO61" s="58">
        <f t="shared" si="160"/>
        <v>101.09066128776222</v>
      </c>
      <c r="AP61" s="58">
        <f t="shared" si="160"/>
        <v>101.09066128776222</v>
      </c>
      <c r="AQ61" s="58">
        <f t="shared" si="160"/>
        <v>101.09066128776222</v>
      </c>
      <c r="AR61" s="58">
        <f t="shared" si="160"/>
        <v>101.09066128776222</v>
      </c>
      <c r="AS61" s="81">
        <f t="shared" si="160"/>
        <v>80.872529030209776</v>
      </c>
      <c r="AT61" s="58">
        <f t="shared" si="160"/>
        <v>80.872529030209776</v>
      </c>
      <c r="AU61" s="58">
        <f t="shared" si="160"/>
        <v>80.872529030209776</v>
      </c>
      <c r="AV61" s="58">
        <f t="shared" si="160"/>
        <v>80.872529030209776</v>
      </c>
      <c r="AW61" s="58">
        <f t="shared" si="160"/>
        <v>80.872529030209776</v>
      </c>
      <c r="AX61" s="58">
        <f t="shared" si="160"/>
        <v>80.872529030209776</v>
      </c>
      <c r="AY61" s="58">
        <f t="shared" si="160"/>
        <v>64.698023224167827</v>
      </c>
      <c r="AZ61" s="58">
        <f t="shared" si="160"/>
        <v>64.698023224167827</v>
      </c>
      <c r="BA61" s="58">
        <f t="shared" si="160"/>
        <v>64.698023224167827</v>
      </c>
      <c r="BB61" s="58">
        <f t="shared" si="160"/>
        <v>64.698023224167827</v>
      </c>
      <c r="BC61" s="58">
        <f t="shared" si="160"/>
        <v>64.698023224167827</v>
      </c>
      <c r="BD61" s="58">
        <f t="shared" si="160"/>
        <v>64.698023224167827</v>
      </c>
      <c r="BE61" s="58">
        <f t="shared" si="160"/>
        <v>51.758418579334261</v>
      </c>
      <c r="BF61" s="58">
        <f t="shared" si="160"/>
        <v>51.758418579334261</v>
      </c>
      <c r="BG61" s="58">
        <f t="shared" si="160"/>
        <v>51.758418579334261</v>
      </c>
      <c r="BH61" s="58">
        <f t="shared" si="160"/>
        <v>51.758418579334261</v>
      </c>
      <c r="BI61" s="58">
        <f t="shared" si="160"/>
        <v>51.758418579334261</v>
      </c>
      <c r="BJ61" s="58">
        <f t="shared" si="160"/>
        <v>51.758418579334261</v>
      </c>
      <c r="BK61" s="58"/>
      <c r="BL61" s="58"/>
      <c r="BM61" s="58"/>
      <c r="BN61" s="58"/>
      <c r="BO61" s="58"/>
      <c r="BP61" s="58"/>
      <c r="BQ61" s="58"/>
      <c r="BR61" s="58"/>
      <c r="BS61" s="58"/>
      <c r="BT61" s="58"/>
      <c r="BU61" s="58"/>
      <c r="BV61" s="58"/>
      <c r="BW61" s="58"/>
      <c r="BX61" s="58"/>
      <c r="BY61" s="58"/>
      <c r="BZ61" s="58"/>
      <c r="CA61" s="58"/>
      <c r="CB61" s="58"/>
    </row>
    <row r="62" spans="7:80" ht="15.75" hidden="1" customHeight="1" outlineLevel="1" x14ac:dyDescent="0.25">
      <c r="G62" s="141"/>
      <c r="H62" s="5" t="s">
        <v>10</v>
      </c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80">
        <f t="shared" si="153"/>
        <v>39.488539565532115</v>
      </c>
      <c r="AB62" s="58">
        <f t="shared" si="154"/>
        <v>39.488539565532115</v>
      </c>
      <c r="AC62" s="58">
        <f t="shared" si="155"/>
        <v>39.488539565532115</v>
      </c>
      <c r="AD62" s="58">
        <f t="shared" si="157"/>
        <v>39.488539565532115</v>
      </c>
      <c r="AE62" s="58">
        <f t="shared" si="158"/>
        <v>39.488539565532115</v>
      </c>
      <c r="AF62" s="58">
        <f t="shared" si="159"/>
        <v>39.488539565532115</v>
      </c>
      <c r="AG62" s="58">
        <f>AA62</f>
        <v>39.488539565532115</v>
      </c>
      <c r="AH62" s="58">
        <f>AA62</f>
        <v>39.488539565532115</v>
      </c>
      <c r="AI62" s="58">
        <f>AA62</f>
        <v>39.488539565532115</v>
      </c>
      <c r="AJ62" s="58">
        <f>AA62</f>
        <v>39.488539565532115</v>
      </c>
      <c r="AK62" s="58">
        <f>AA62</f>
        <v>39.488539565532115</v>
      </c>
      <c r="AL62" s="58">
        <f>AA62</f>
        <v>39.488539565532115</v>
      </c>
      <c r="AM62" s="81">
        <f t="shared" ref="AM62:BJ62" si="161">AA62*0.8</f>
        <v>31.590831652425692</v>
      </c>
      <c r="AN62" s="58">
        <f t="shared" si="161"/>
        <v>31.590831652425692</v>
      </c>
      <c r="AO62" s="58">
        <f t="shared" si="161"/>
        <v>31.590831652425692</v>
      </c>
      <c r="AP62" s="58">
        <f t="shared" si="161"/>
        <v>31.590831652425692</v>
      </c>
      <c r="AQ62" s="58">
        <f t="shared" si="161"/>
        <v>31.590831652425692</v>
      </c>
      <c r="AR62" s="58">
        <f t="shared" si="161"/>
        <v>31.590831652425692</v>
      </c>
      <c r="AS62" s="58">
        <f t="shared" si="161"/>
        <v>31.590831652425692</v>
      </c>
      <c r="AT62" s="58">
        <f t="shared" si="161"/>
        <v>31.590831652425692</v>
      </c>
      <c r="AU62" s="58">
        <f t="shared" si="161"/>
        <v>31.590831652425692</v>
      </c>
      <c r="AV62" s="58">
        <f t="shared" si="161"/>
        <v>31.590831652425692</v>
      </c>
      <c r="AW62" s="58">
        <f t="shared" si="161"/>
        <v>31.590831652425692</v>
      </c>
      <c r="AX62" s="58">
        <f t="shared" si="161"/>
        <v>31.590831652425692</v>
      </c>
      <c r="AY62" s="58">
        <f t="shared" si="161"/>
        <v>25.272665321940554</v>
      </c>
      <c r="AZ62" s="58">
        <f t="shared" si="161"/>
        <v>25.272665321940554</v>
      </c>
      <c r="BA62" s="58">
        <f t="shared" si="161"/>
        <v>25.272665321940554</v>
      </c>
      <c r="BB62" s="58">
        <f t="shared" si="161"/>
        <v>25.272665321940554</v>
      </c>
      <c r="BC62" s="58">
        <f t="shared" si="161"/>
        <v>25.272665321940554</v>
      </c>
      <c r="BD62" s="58">
        <f t="shared" si="161"/>
        <v>25.272665321940554</v>
      </c>
      <c r="BE62" s="58">
        <f t="shared" si="161"/>
        <v>25.272665321940554</v>
      </c>
      <c r="BF62" s="58">
        <f t="shared" si="161"/>
        <v>25.272665321940554</v>
      </c>
      <c r="BG62" s="58">
        <f t="shared" si="161"/>
        <v>25.272665321940554</v>
      </c>
      <c r="BH62" s="58">
        <f t="shared" si="161"/>
        <v>25.272665321940554</v>
      </c>
      <c r="BI62" s="58">
        <f t="shared" si="161"/>
        <v>25.272665321940554</v>
      </c>
      <c r="BJ62" s="58">
        <f t="shared" si="161"/>
        <v>25.272665321940554</v>
      </c>
      <c r="BK62" s="58"/>
      <c r="BL62" s="58"/>
      <c r="BM62" s="58"/>
      <c r="BN62" s="58"/>
      <c r="BO62" s="58"/>
      <c r="BP62" s="58"/>
      <c r="BQ62" s="58"/>
      <c r="BR62" s="58"/>
      <c r="BS62" s="58"/>
      <c r="BT62" s="58"/>
      <c r="BU62" s="58"/>
      <c r="BV62" s="58"/>
      <c r="BW62" s="58"/>
      <c r="BX62" s="58"/>
      <c r="BY62" s="58"/>
      <c r="BZ62" s="58"/>
      <c r="CA62" s="58"/>
      <c r="CB62" s="58"/>
    </row>
    <row r="63" spans="7:80" ht="15.75" hidden="1" customHeight="1" outlineLevel="1" x14ac:dyDescent="0.25">
      <c r="G63" s="140">
        <f>G60+1</f>
        <v>19</v>
      </c>
      <c r="H63" s="5" t="s">
        <v>5</v>
      </c>
      <c r="AB63" s="80">
        <f t="shared" ref="AB63:AB65" si="162">AA60*1.1</f>
        <v>506.76959109099568</v>
      </c>
      <c r="AC63" s="58">
        <f t="shared" ref="AC63:AC65" si="163">AB63</f>
        <v>506.76959109099568</v>
      </c>
      <c r="AD63" s="58">
        <f t="shared" ref="AD63:AD65" si="164">AB63</f>
        <v>506.76959109099568</v>
      </c>
      <c r="AE63" s="80">
        <f t="shared" ref="AE63:BK63" si="165">AB63*0.8</f>
        <v>405.41567287279656</v>
      </c>
      <c r="AF63" s="58">
        <f t="shared" si="165"/>
        <v>405.41567287279656</v>
      </c>
      <c r="AG63" s="58">
        <f t="shared" si="165"/>
        <v>405.41567287279656</v>
      </c>
      <c r="AH63" s="81">
        <f t="shared" si="165"/>
        <v>324.3325382982373</v>
      </c>
      <c r="AI63" s="58">
        <f t="shared" si="165"/>
        <v>324.3325382982373</v>
      </c>
      <c r="AJ63" s="58">
        <f t="shared" si="165"/>
        <v>324.3325382982373</v>
      </c>
      <c r="AK63" s="81">
        <f t="shared" si="165"/>
        <v>259.46603063858987</v>
      </c>
      <c r="AL63" s="58">
        <f t="shared" si="165"/>
        <v>259.46603063858987</v>
      </c>
      <c r="AM63" s="58">
        <f t="shared" si="165"/>
        <v>259.46603063858987</v>
      </c>
      <c r="AN63" s="81">
        <f t="shared" si="165"/>
        <v>207.5728245108719</v>
      </c>
      <c r="AO63" s="58">
        <f t="shared" si="165"/>
        <v>207.5728245108719</v>
      </c>
      <c r="AP63" s="58">
        <f t="shared" si="165"/>
        <v>207.5728245108719</v>
      </c>
      <c r="AQ63" s="81">
        <f t="shared" si="165"/>
        <v>166.05825960869754</v>
      </c>
      <c r="AR63" s="58">
        <f t="shared" si="165"/>
        <v>166.05825960869754</v>
      </c>
      <c r="AS63" s="58">
        <f t="shared" si="165"/>
        <v>166.05825960869754</v>
      </c>
      <c r="AT63" s="58">
        <f t="shared" si="165"/>
        <v>132.84660768695804</v>
      </c>
      <c r="AU63" s="58">
        <f t="shared" si="165"/>
        <v>132.84660768695804</v>
      </c>
      <c r="AV63" s="58">
        <f t="shared" si="165"/>
        <v>132.84660768695804</v>
      </c>
      <c r="AW63" s="58">
        <f t="shared" si="165"/>
        <v>106.27728614956644</v>
      </c>
      <c r="AX63" s="58">
        <f t="shared" si="165"/>
        <v>106.27728614956644</v>
      </c>
      <c r="AY63" s="58">
        <f t="shared" si="165"/>
        <v>106.27728614956644</v>
      </c>
      <c r="AZ63" s="58">
        <f t="shared" si="165"/>
        <v>85.02182891965316</v>
      </c>
      <c r="BA63" s="58">
        <f t="shared" si="165"/>
        <v>85.02182891965316</v>
      </c>
      <c r="BB63" s="58">
        <f t="shared" si="165"/>
        <v>85.02182891965316</v>
      </c>
      <c r="BC63" s="58">
        <f t="shared" si="165"/>
        <v>68.017463135722537</v>
      </c>
      <c r="BD63" s="58">
        <f t="shared" si="165"/>
        <v>68.017463135722537</v>
      </c>
      <c r="BE63" s="58">
        <f t="shared" si="165"/>
        <v>68.017463135722537</v>
      </c>
      <c r="BF63" s="58">
        <f t="shared" si="165"/>
        <v>54.413970508578032</v>
      </c>
      <c r="BG63" s="58">
        <f t="shared" si="165"/>
        <v>54.413970508578032</v>
      </c>
      <c r="BH63" s="58">
        <f t="shared" si="165"/>
        <v>54.413970508578032</v>
      </c>
      <c r="BI63" s="58">
        <f t="shared" si="165"/>
        <v>43.531176406862429</v>
      </c>
      <c r="BJ63" s="58">
        <f t="shared" si="165"/>
        <v>43.531176406862429</v>
      </c>
      <c r="BK63" s="58">
        <f t="shared" si="165"/>
        <v>43.531176406862429</v>
      </c>
      <c r="BL63" s="58"/>
      <c r="BM63" s="58"/>
      <c r="BN63" s="58"/>
      <c r="BO63" s="58"/>
      <c r="BP63" s="58"/>
      <c r="BQ63" s="58"/>
      <c r="BR63" s="58"/>
      <c r="BS63" s="58"/>
      <c r="BT63" s="58"/>
      <c r="BU63" s="58"/>
      <c r="BV63" s="58"/>
      <c r="BW63" s="58"/>
      <c r="BX63" s="58"/>
      <c r="BY63" s="58"/>
      <c r="BZ63" s="58"/>
      <c r="CA63" s="58"/>
      <c r="CB63" s="58"/>
    </row>
    <row r="64" spans="7:80" ht="15.75" hidden="1" customHeight="1" outlineLevel="1" x14ac:dyDescent="0.25">
      <c r="G64" s="141"/>
      <c r="H64" s="5" t="s">
        <v>8</v>
      </c>
      <c r="AB64" s="80">
        <f t="shared" si="162"/>
        <v>173.74957408834132</v>
      </c>
      <c r="AC64" s="58">
        <f t="shared" si="163"/>
        <v>173.74957408834132</v>
      </c>
      <c r="AD64" s="58">
        <f t="shared" si="164"/>
        <v>173.74957408834132</v>
      </c>
      <c r="AE64" s="58">
        <f t="shared" ref="AE64:AE65" si="166">AB64</f>
        <v>173.74957408834132</v>
      </c>
      <c r="AF64" s="58">
        <f t="shared" ref="AF64:AF65" si="167">AB64</f>
        <v>173.74957408834132</v>
      </c>
      <c r="AG64" s="58">
        <f t="shared" ref="AG64:AG65" si="168">AB64</f>
        <v>173.74957408834132</v>
      </c>
      <c r="AH64" s="81">
        <f t="shared" ref="AH64:BK64" si="169">AB64*0.8</f>
        <v>138.99965927067305</v>
      </c>
      <c r="AI64" s="58">
        <f t="shared" si="169"/>
        <v>138.99965927067305</v>
      </c>
      <c r="AJ64" s="58">
        <f t="shared" si="169"/>
        <v>138.99965927067305</v>
      </c>
      <c r="AK64" s="58">
        <f t="shared" si="169"/>
        <v>138.99965927067305</v>
      </c>
      <c r="AL64" s="58">
        <f t="shared" si="169"/>
        <v>138.99965927067305</v>
      </c>
      <c r="AM64" s="58">
        <f t="shared" si="169"/>
        <v>138.99965927067305</v>
      </c>
      <c r="AN64" s="81">
        <f t="shared" si="169"/>
        <v>111.19972741653845</v>
      </c>
      <c r="AO64" s="58">
        <f t="shared" si="169"/>
        <v>111.19972741653845</v>
      </c>
      <c r="AP64" s="58">
        <f t="shared" si="169"/>
        <v>111.19972741653845</v>
      </c>
      <c r="AQ64" s="58">
        <f t="shared" si="169"/>
        <v>111.19972741653845</v>
      </c>
      <c r="AR64" s="58">
        <f t="shared" si="169"/>
        <v>111.19972741653845</v>
      </c>
      <c r="AS64" s="58">
        <f t="shared" si="169"/>
        <v>111.19972741653845</v>
      </c>
      <c r="AT64" s="58">
        <f t="shared" si="169"/>
        <v>88.959781933230772</v>
      </c>
      <c r="AU64" s="58">
        <f t="shared" si="169"/>
        <v>88.959781933230772</v>
      </c>
      <c r="AV64" s="58">
        <f t="shared" si="169"/>
        <v>88.959781933230772</v>
      </c>
      <c r="AW64" s="58">
        <f t="shared" si="169"/>
        <v>88.959781933230772</v>
      </c>
      <c r="AX64" s="58">
        <f t="shared" si="169"/>
        <v>88.959781933230772</v>
      </c>
      <c r="AY64" s="58">
        <f t="shared" si="169"/>
        <v>88.959781933230772</v>
      </c>
      <c r="AZ64" s="58">
        <f t="shared" si="169"/>
        <v>71.167825546584623</v>
      </c>
      <c r="BA64" s="58">
        <f t="shared" si="169"/>
        <v>71.167825546584623</v>
      </c>
      <c r="BB64" s="58">
        <f t="shared" si="169"/>
        <v>71.167825546584623</v>
      </c>
      <c r="BC64" s="58">
        <f t="shared" si="169"/>
        <v>71.167825546584623</v>
      </c>
      <c r="BD64" s="58">
        <f t="shared" si="169"/>
        <v>71.167825546584623</v>
      </c>
      <c r="BE64" s="58">
        <f t="shared" si="169"/>
        <v>71.167825546584623</v>
      </c>
      <c r="BF64" s="58">
        <f t="shared" si="169"/>
        <v>56.934260437267703</v>
      </c>
      <c r="BG64" s="58">
        <f t="shared" si="169"/>
        <v>56.934260437267703</v>
      </c>
      <c r="BH64" s="58">
        <f t="shared" si="169"/>
        <v>56.934260437267703</v>
      </c>
      <c r="BI64" s="58">
        <f t="shared" si="169"/>
        <v>56.934260437267703</v>
      </c>
      <c r="BJ64" s="58">
        <f t="shared" si="169"/>
        <v>56.934260437267703</v>
      </c>
      <c r="BK64" s="58">
        <f t="shared" si="169"/>
        <v>56.934260437267703</v>
      </c>
      <c r="BL64" s="58"/>
      <c r="BM64" s="58"/>
      <c r="BN64" s="58"/>
      <c r="BO64" s="58"/>
      <c r="BP64" s="58"/>
      <c r="BQ64" s="58"/>
      <c r="BR64" s="58"/>
      <c r="BS64" s="58"/>
      <c r="BT64" s="58"/>
      <c r="BU64" s="58"/>
      <c r="BV64" s="58"/>
      <c r="BW64" s="58"/>
      <c r="BX64" s="58"/>
      <c r="BY64" s="58"/>
      <c r="BZ64" s="58"/>
      <c r="CA64" s="58"/>
      <c r="CB64" s="58"/>
    </row>
    <row r="65" spans="7:80" ht="15.75" hidden="1" customHeight="1" outlineLevel="1" x14ac:dyDescent="0.25">
      <c r="G65" s="141"/>
      <c r="H65" s="5" t="s">
        <v>10</v>
      </c>
      <c r="AB65" s="80">
        <f t="shared" si="162"/>
        <v>43.43739352208533</v>
      </c>
      <c r="AC65" s="58">
        <f t="shared" si="163"/>
        <v>43.43739352208533</v>
      </c>
      <c r="AD65" s="58">
        <f t="shared" si="164"/>
        <v>43.43739352208533</v>
      </c>
      <c r="AE65" s="58">
        <f t="shared" si="166"/>
        <v>43.43739352208533</v>
      </c>
      <c r="AF65" s="58">
        <f t="shared" si="167"/>
        <v>43.43739352208533</v>
      </c>
      <c r="AG65" s="58">
        <f t="shared" si="168"/>
        <v>43.43739352208533</v>
      </c>
      <c r="AH65" s="58">
        <f>AB65</f>
        <v>43.43739352208533</v>
      </c>
      <c r="AI65" s="58">
        <f>AB65</f>
        <v>43.43739352208533</v>
      </c>
      <c r="AJ65" s="58">
        <f>AB65</f>
        <v>43.43739352208533</v>
      </c>
      <c r="AK65" s="58">
        <f>AB65</f>
        <v>43.43739352208533</v>
      </c>
      <c r="AL65" s="58">
        <f>AB65</f>
        <v>43.43739352208533</v>
      </c>
      <c r="AM65" s="58">
        <f>AB65</f>
        <v>43.43739352208533</v>
      </c>
      <c r="AN65" s="81">
        <f t="shared" ref="AN65:BK65" si="170">AB65*0.8</f>
        <v>34.749914817668262</v>
      </c>
      <c r="AO65" s="58">
        <f t="shared" si="170"/>
        <v>34.749914817668262</v>
      </c>
      <c r="AP65" s="58">
        <f t="shared" si="170"/>
        <v>34.749914817668262</v>
      </c>
      <c r="AQ65" s="58">
        <f t="shared" si="170"/>
        <v>34.749914817668262</v>
      </c>
      <c r="AR65" s="58">
        <f t="shared" si="170"/>
        <v>34.749914817668262</v>
      </c>
      <c r="AS65" s="58">
        <f t="shared" si="170"/>
        <v>34.749914817668262</v>
      </c>
      <c r="AT65" s="58">
        <f t="shared" si="170"/>
        <v>34.749914817668262</v>
      </c>
      <c r="AU65" s="58">
        <f t="shared" si="170"/>
        <v>34.749914817668262</v>
      </c>
      <c r="AV65" s="58">
        <f t="shared" si="170"/>
        <v>34.749914817668262</v>
      </c>
      <c r="AW65" s="58">
        <f t="shared" si="170"/>
        <v>34.749914817668262</v>
      </c>
      <c r="AX65" s="58">
        <f t="shared" si="170"/>
        <v>34.749914817668262</v>
      </c>
      <c r="AY65" s="58">
        <f t="shared" si="170"/>
        <v>34.749914817668262</v>
      </c>
      <c r="AZ65" s="58">
        <f t="shared" si="170"/>
        <v>27.799931854134613</v>
      </c>
      <c r="BA65" s="58">
        <f t="shared" si="170"/>
        <v>27.799931854134613</v>
      </c>
      <c r="BB65" s="58">
        <f t="shared" si="170"/>
        <v>27.799931854134613</v>
      </c>
      <c r="BC65" s="58">
        <f t="shared" si="170"/>
        <v>27.799931854134613</v>
      </c>
      <c r="BD65" s="58">
        <f t="shared" si="170"/>
        <v>27.799931854134613</v>
      </c>
      <c r="BE65" s="58">
        <f t="shared" si="170"/>
        <v>27.799931854134613</v>
      </c>
      <c r="BF65" s="58">
        <f t="shared" si="170"/>
        <v>27.799931854134613</v>
      </c>
      <c r="BG65" s="58">
        <f t="shared" si="170"/>
        <v>27.799931854134613</v>
      </c>
      <c r="BH65" s="58">
        <f t="shared" si="170"/>
        <v>27.799931854134613</v>
      </c>
      <c r="BI65" s="58">
        <f t="shared" si="170"/>
        <v>27.799931854134613</v>
      </c>
      <c r="BJ65" s="58">
        <f t="shared" si="170"/>
        <v>27.799931854134613</v>
      </c>
      <c r="BK65" s="58">
        <f t="shared" si="170"/>
        <v>27.799931854134613</v>
      </c>
      <c r="BL65" s="58"/>
      <c r="BM65" s="58"/>
      <c r="BN65" s="58"/>
      <c r="BO65" s="58"/>
      <c r="BP65" s="58"/>
      <c r="BQ65" s="58"/>
      <c r="BR65" s="58"/>
      <c r="BS65" s="58"/>
      <c r="BT65" s="58"/>
      <c r="BU65" s="58"/>
      <c r="BV65" s="58"/>
      <c r="BW65" s="58"/>
      <c r="BX65" s="58"/>
      <c r="BY65" s="58"/>
      <c r="BZ65" s="58"/>
      <c r="CA65" s="58"/>
      <c r="CB65" s="58"/>
    </row>
    <row r="66" spans="7:80" ht="15.75" hidden="1" customHeight="1" outlineLevel="1" x14ac:dyDescent="0.25">
      <c r="G66" s="140">
        <f>G63+1</f>
        <v>20</v>
      </c>
      <c r="H66" s="5" t="s">
        <v>5</v>
      </c>
      <c r="AB66" s="57"/>
      <c r="AC66" s="80">
        <f t="shared" ref="AC66:AC68" si="171">AB63*1.1</f>
        <v>557.44655020009532</v>
      </c>
      <c r="AD66" s="58">
        <f t="shared" ref="AD66:AD68" si="172">AC66</f>
        <v>557.44655020009532</v>
      </c>
      <c r="AE66" s="58">
        <f t="shared" ref="AE66:AE68" si="173">AC66</f>
        <v>557.44655020009532</v>
      </c>
      <c r="AF66" s="80">
        <f t="shared" ref="AF66:BL66" si="174">AC66*0.8</f>
        <v>445.95724016007625</v>
      </c>
      <c r="AG66" s="58">
        <f t="shared" si="174"/>
        <v>445.95724016007625</v>
      </c>
      <c r="AH66" s="58">
        <f t="shared" si="174"/>
        <v>445.95724016007625</v>
      </c>
      <c r="AI66" s="81">
        <f t="shared" si="174"/>
        <v>356.76579212806104</v>
      </c>
      <c r="AJ66" s="58">
        <f t="shared" si="174"/>
        <v>356.76579212806104</v>
      </c>
      <c r="AK66" s="58">
        <f t="shared" si="174"/>
        <v>356.76579212806104</v>
      </c>
      <c r="AL66" s="81">
        <f t="shared" si="174"/>
        <v>285.41263370244883</v>
      </c>
      <c r="AM66" s="58">
        <f t="shared" si="174"/>
        <v>285.41263370244883</v>
      </c>
      <c r="AN66" s="58">
        <f t="shared" si="174"/>
        <v>285.41263370244883</v>
      </c>
      <c r="AO66" s="81">
        <f t="shared" si="174"/>
        <v>228.33010696195907</v>
      </c>
      <c r="AP66" s="58">
        <f t="shared" si="174"/>
        <v>228.33010696195907</v>
      </c>
      <c r="AQ66" s="58">
        <f t="shared" si="174"/>
        <v>228.33010696195907</v>
      </c>
      <c r="AR66" s="81">
        <f t="shared" si="174"/>
        <v>182.66408556956728</v>
      </c>
      <c r="AS66" s="58">
        <f t="shared" si="174"/>
        <v>182.66408556956728</v>
      </c>
      <c r="AT66" s="58">
        <f t="shared" si="174"/>
        <v>182.66408556956728</v>
      </c>
      <c r="AU66" s="58">
        <f t="shared" si="174"/>
        <v>146.13126845565384</v>
      </c>
      <c r="AV66" s="58">
        <f t="shared" si="174"/>
        <v>146.13126845565384</v>
      </c>
      <c r="AW66" s="58">
        <f t="shared" si="174"/>
        <v>146.13126845565384</v>
      </c>
      <c r="AX66" s="58">
        <f t="shared" si="174"/>
        <v>116.90501476452307</v>
      </c>
      <c r="AY66" s="58">
        <f t="shared" si="174"/>
        <v>116.90501476452307</v>
      </c>
      <c r="AZ66" s="58">
        <f t="shared" si="174"/>
        <v>116.90501476452307</v>
      </c>
      <c r="BA66" s="58">
        <f t="shared" si="174"/>
        <v>93.524011811618465</v>
      </c>
      <c r="BB66" s="58">
        <f t="shared" si="174"/>
        <v>93.524011811618465</v>
      </c>
      <c r="BC66" s="58">
        <f t="shared" si="174"/>
        <v>93.524011811618465</v>
      </c>
      <c r="BD66" s="58">
        <f t="shared" si="174"/>
        <v>74.819209449294775</v>
      </c>
      <c r="BE66" s="58">
        <f t="shared" si="174"/>
        <v>74.819209449294775</v>
      </c>
      <c r="BF66" s="58">
        <f t="shared" si="174"/>
        <v>74.819209449294775</v>
      </c>
      <c r="BG66" s="58">
        <f t="shared" si="174"/>
        <v>59.85536755943582</v>
      </c>
      <c r="BH66" s="58">
        <f t="shared" si="174"/>
        <v>59.85536755943582</v>
      </c>
      <c r="BI66" s="58">
        <f t="shared" si="174"/>
        <v>59.85536755943582</v>
      </c>
      <c r="BJ66" s="58">
        <f t="shared" si="174"/>
        <v>47.884294047548657</v>
      </c>
      <c r="BK66" s="58">
        <f t="shared" si="174"/>
        <v>47.884294047548657</v>
      </c>
      <c r="BL66" s="58">
        <f t="shared" si="174"/>
        <v>47.884294047548657</v>
      </c>
      <c r="BM66" s="58"/>
      <c r="BN66" s="58"/>
      <c r="BO66" s="58"/>
      <c r="BP66" s="58"/>
      <c r="BQ66" s="58"/>
      <c r="BR66" s="58"/>
      <c r="BS66" s="58"/>
      <c r="BT66" s="58"/>
      <c r="BU66" s="58"/>
      <c r="BV66" s="58"/>
      <c r="BW66" s="58"/>
      <c r="BX66" s="58"/>
      <c r="BY66" s="58"/>
      <c r="BZ66" s="58"/>
      <c r="CA66" s="58"/>
      <c r="CB66" s="58"/>
    </row>
    <row r="67" spans="7:80" ht="15.75" hidden="1" customHeight="1" outlineLevel="1" x14ac:dyDescent="0.25">
      <c r="G67" s="141"/>
      <c r="H67" s="5" t="s">
        <v>8</v>
      </c>
      <c r="AB67" s="57"/>
      <c r="AC67" s="80">
        <f t="shared" si="171"/>
        <v>191.12453149717547</v>
      </c>
      <c r="AD67" s="58">
        <f t="shared" si="172"/>
        <v>191.12453149717547</v>
      </c>
      <c r="AE67" s="58">
        <f t="shared" si="173"/>
        <v>191.12453149717547</v>
      </c>
      <c r="AF67" s="58">
        <f t="shared" ref="AF67:AF68" si="175">AC67</f>
        <v>191.12453149717547</v>
      </c>
      <c r="AG67" s="58">
        <f t="shared" ref="AG67:AG68" si="176">AC67</f>
        <v>191.12453149717547</v>
      </c>
      <c r="AH67" s="58">
        <f t="shared" ref="AH67:AH68" si="177">AC67</f>
        <v>191.12453149717547</v>
      </c>
      <c r="AI67" s="81">
        <f t="shared" ref="AI67:BL67" si="178">AC67*0.8</f>
        <v>152.89962519774039</v>
      </c>
      <c r="AJ67" s="58">
        <f t="shared" si="178"/>
        <v>152.89962519774039</v>
      </c>
      <c r="AK67" s="58">
        <f t="shared" si="178"/>
        <v>152.89962519774039</v>
      </c>
      <c r="AL67" s="58">
        <f t="shared" si="178"/>
        <v>152.89962519774039</v>
      </c>
      <c r="AM67" s="58">
        <f t="shared" si="178"/>
        <v>152.89962519774039</v>
      </c>
      <c r="AN67" s="58">
        <f t="shared" si="178"/>
        <v>152.89962519774039</v>
      </c>
      <c r="AO67" s="81">
        <f t="shared" si="178"/>
        <v>122.31970015819232</v>
      </c>
      <c r="AP67" s="58">
        <f t="shared" si="178"/>
        <v>122.31970015819232</v>
      </c>
      <c r="AQ67" s="58">
        <f t="shared" si="178"/>
        <v>122.31970015819232</v>
      </c>
      <c r="AR67" s="58">
        <f t="shared" si="178"/>
        <v>122.31970015819232</v>
      </c>
      <c r="AS67" s="58">
        <f t="shared" si="178"/>
        <v>122.31970015819232</v>
      </c>
      <c r="AT67" s="58">
        <f t="shared" si="178"/>
        <v>122.31970015819232</v>
      </c>
      <c r="AU67" s="58">
        <f t="shared" si="178"/>
        <v>97.855760126553861</v>
      </c>
      <c r="AV67" s="58">
        <f t="shared" si="178"/>
        <v>97.855760126553861</v>
      </c>
      <c r="AW67" s="58">
        <f t="shared" si="178"/>
        <v>97.855760126553861</v>
      </c>
      <c r="AX67" s="58">
        <f t="shared" si="178"/>
        <v>97.855760126553861</v>
      </c>
      <c r="AY67" s="58">
        <f t="shared" si="178"/>
        <v>97.855760126553861</v>
      </c>
      <c r="AZ67" s="58">
        <f t="shared" si="178"/>
        <v>97.855760126553861</v>
      </c>
      <c r="BA67" s="58">
        <f t="shared" si="178"/>
        <v>78.284608101243094</v>
      </c>
      <c r="BB67" s="58">
        <f t="shared" si="178"/>
        <v>78.284608101243094</v>
      </c>
      <c r="BC67" s="58">
        <f t="shared" si="178"/>
        <v>78.284608101243094</v>
      </c>
      <c r="BD67" s="58">
        <f t="shared" si="178"/>
        <v>78.284608101243094</v>
      </c>
      <c r="BE67" s="58">
        <f t="shared" si="178"/>
        <v>78.284608101243094</v>
      </c>
      <c r="BF67" s="58">
        <f t="shared" si="178"/>
        <v>78.284608101243094</v>
      </c>
      <c r="BG67" s="58">
        <f t="shared" si="178"/>
        <v>62.627686480994477</v>
      </c>
      <c r="BH67" s="58">
        <f t="shared" si="178"/>
        <v>62.627686480994477</v>
      </c>
      <c r="BI67" s="58">
        <f t="shared" si="178"/>
        <v>62.627686480994477</v>
      </c>
      <c r="BJ67" s="58">
        <f t="shared" si="178"/>
        <v>62.627686480994477</v>
      </c>
      <c r="BK67" s="58">
        <f t="shared" si="178"/>
        <v>62.627686480994477</v>
      </c>
      <c r="BL67" s="58">
        <f t="shared" si="178"/>
        <v>62.627686480994477</v>
      </c>
      <c r="BM67" s="58"/>
      <c r="BN67" s="58"/>
      <c r="BO67" s="58"/>
      <c r="BP67" s="58"/>
      <c r="BQ67" s="58"/>
      <c r="BR67" s="58"/>
      <c r="BS67" s="58"/>
      <c r="BT67" s="58"/>
      <c r="BU67" s="58"/>
      <c r="BV67" s="58"/>
      <c r="BW67" s="58"/>
      <c r="BX67" s="58"/>
      <c r="BY67" s="58"/>
      <c r="BZ67" s="58"/>
      <c r="CA67" s="58"/>
      <c r="CB67" s="58"/>
    </row>
    <row r="68" spans="7:80" ht="15.75" hidden="1" customHeight="1" outlineLevel="1" x14ac:dyDescent="0.25">
      <c r="G68" s="141"/>
      <c r="H68" s="5" t="s">
        <v>10</v>
      </c>
      <c r="AB68" s="57"/>
      <c r="AC68" s="80">
        <f t="shared" si="171"/>
        <v>47.781132874293867</v>
      </c>
      <c r="AD68" s="58">
        <f t="shared" si="172"/>
        <v>47.781132874293867</v>
      </c>
      <c r="AE68" s="58">
        <f t="shared" si="173"/>
        <v>47.781132874293867</v>
      </c>
      <c r="AF68" s="58">
        <f t="shared" si="175"/>
        <v>47.781132874293867</v>
      </c>
      <c r="AG68" s="58">
        <f t="shared" si="176"/>
        <v>47.781132874293867</v>
      </c>
      <c r="AH68" s="58">
        <f t="shared" si="177"/>
        <v>47.781132874293867</v>
      </c>
      <c r="AI68" s="58">
        <f>AC68</f>
        <v>47.781132874293867</v>
      </c>
      <c r="AJ68" s="58">
        <f>AC68</f>
        <v>47.781132874293867</v>
      </c>
      <c r="AK68" s="58">
        <f>AC68</f>
        <v>47.781132874293867</v>
      </c>
      <c r="AL68" s="58">
        <f>AC68</f>
        <v>47.781132874293867</v>
      </c>
      <c r="AM68" s="58">
        <f>AC68</f>
        <v>47.781132874293867</v>
      </c>
      <c r="AN68" s="58">
        <f>AC68</f>
        <v>47.781132874293867</v>
      </c>
      <c r="AO68" s="81">
        <f t="shared" ref="AO68:BL68" si="179">AC68*0.8</f>
        <v>38.224906299435098</v>
      </c>
      <c r="AP68" s="58">
        <f t="shared" si="179"/>
        <v>38.224906299435098</v>
      </c>
      <c r="AQ68" s="58">
        <f t="shared" si="179"/>
        <v>38.224906299435098</v>
      </c>
      <c r="AR68" s="58">
        <f t="shared" si="179"/>
        <v>38.224906299435098</v>
      </c>
      <c r="AS68" s="58">
        <f t="shared" si="179"/>
        <v>38.224906299435098</v>
      </c>
      <c r="AT68" s="58">
        <f t="shared" si="179"/>
        <v>38.224906299435098</v>
      </c>
      <c r="AU68" s="58">
        <f t="shared" si="179"/>
        <v>38.224906299435098</v>
      </c>
      <c r="AV68" s="58">
        <f t="shared" si="179"/>
        <v>38.224906299435098</v>
      </c>
      <c r="AW68" s="58">
        <f t="shared" si="179"/>
        <v>38.224906299435098</v>
      </c>
      <c r="AX68" s="58">
        <f t="shared" si="179"/>
        <v>38.224906299435098</v>
      </c>
      <c r="AY68" s="58">
        <f t="shared" si="179"/>
        <v>38.224906299435098</v>
      </c>
      <c r="AZ68" s="58">
        <f t="shared" si="179"/>
        <v>38.224906299435098</v>
      </c>
      <c r="BA68" s="58">
        <f t="shared" si="179"/>
        <v>30.57992503954808</v>
      </c>
      <c r="BB68" s="58">
        <f t="shared" si="179"/>
        <v>30.57992503954808</v>
      </c>
      <c r="BC68" s="58">
        <f t="shared" si="179"/>
        <v>30.57992503954808</v>
      </c>
      <c r="BD68" s="58">
        <f t="shared" si="179"/>
        <v>30.57992503954808</v>
      </c>
      <c r="BE68" s="58">
        <f t="shared" si="179"/>
        <v>30.57992503954808</v>
      </c>
      <c r="BF68" s="58">
        <f t="shared" si="179"/>
        <v>30.57992503954808</v>
      </c>
      <c r="BG68" s="58">
        <f t="shared" si="179"/>
        <v>30.57992503954808</v>
      </c>
      <c r="BH68" s="58">
        <f t="shared" si="179"/>
        <v>30.57992503954808</v>
      </c>
      <c r="BI68" s="58">
        <f t="shared" si="179"/>
        <v>30.57992503954808</v>
      </c>
      <c r="BJ68" s="58">
        <f t="shared" si="179"/>
        <v>30.57992503954808</v>
      </c>
      <c r="BK68" s="58">
        <f t="shared" si="179"/>
        <v>30.57992503954808</v>
      </c>
      <c r="BL68" s="58">
        <f t="shared" si="179"/>
        <v>30.57992503954808</v>
      </c>
      <c r="BM68" s="58"/>
      <c r="BN68" s="58"/>
      <c r="BO68" s="58"/>
      <c r="BP68" s="58"/>
      <c r="BQ68" s="58"/>
      <c r="BR68" s="58"/>
      <c r="BS68" s="58"/>
      <c r="BT68" s="58"/>
      <c r="BU68" s="58"/>
      <c r="BV68" s="58"/>
      <c r="BW68" s="58"/>
      <c r="BX68" s="58"/>
      <c r="BY68" s="58"/>
      <c r="BZ68" s="58"/>
      <c r="CA68" s="58"/>
      <c r="CB68" s="58"/>
    </row>
    <row r="69" spans="7:80" ht="15.75" hidden="1" customHeight="1" outlineLevel="1" x14ac:dyDescent="0.25">
      <c r="G69" s="140">
        <f>G66+1</f>
        <v>21</v>
      </c>
      <c r="H69" s="5" t="s">
        <v>5</v>
      </c>
      <c r="AB69" s="57"/>
      <c r="AC69" s="57"/>
      <c r="AD69" s="80">
        <f t="shared" ref="AD69:AD71" si="180">AC66*1.1</f>
        <v>613.19120522010485</v>
      </c>
      <c r="AE69" s="58">
        <f t="shared" ref="AE69:AE71" si="181">AD69</f>
        <v>613.19120522010485</v>
      </c>
      <c r="AF69" s="58">
        <f t="shared" ref="AF69:AF71" si="182">AD69</f>
        <v>613.19120522010485</v>
      </c>
      <c r="AG69" s="80">
        <f t="shared" ref="AG69:BM69" si="183">AD69*0.8</f>
        <v>490.55296417608389</v>
      </c>
      <c r="AH69" s="58">
        <f t="shared" si="183"/>
        <v>490.55296417608389</v>
      </c>
      <c r="AI69" s="58">
        <f t="shared" si="183"/>
        <v>490.55296417608389</v>
      </c>
      <c r="AJ69" s="81">
        <f t="shared" si="183"/>
        <v>392.44237134086711</v>
      </c>
      <c r="AK69" s="58">
        <f t="shared" si="183"/>
        <v>392.44237134086711</v>
      </c>
      <c r="AL69" s="58">
        <f t="shared" si="183"/>
        <v>392.44237134086711</v>
      </c>
      <c r="AM69" s="81">
        <f t="shared" si="183"/>
        <v>313.95389707269374</v>
      </c>
      <c r="AN69" s="58">
        <f t="shared" si="183"/>
        <v>313.95389707269374</v>
      </c>
      <c r="AO69" s="58">
        <f t="shared" si="183"/>
        <v>313.95389707269374</v>
      </c>
      <c r="AP69" s="81">
        <f t="shared" si="183"/>
        <v>251.16311765815499</v>
      </c>
      <c r="AQ69" s="58">
        <f t="shared" si="183"/>
        <v>251.16311765815499</v>
      </c>
      <c r="AR69" s="58">
        <f t="shared" si="183"/>
        <v>251.16311765815499</v>
      </c>
      <c r="AS69" s="81">
        <f t="shared" si="183"/>
        <v>200.930494126524</v>
      </c>
      <c r="AT69" s="58">
        <f t="shared" si="183"/>
        <v>200.930494126524</v>
      </c>
      <c r="AU69" s="58">
        <f t="shared" si="183"/>
        <v>200.930494126524</v>
      </c>
      <c r="AV69" s="58">
        <f t="shared" si="183"/>
        <v>160.74439530121921</v>
      </c>
      <c r="AW69" s="58">
        <f t="shared" si="183"/>
        <v>160.74439530121921</v>
      </c>
      <c r="AX69" s="58">
        <f t="shared" si="183"/>
        <v>160.74439530121921</v>
      </c>
      <c r="AY69" s="58">
        <f t="shared" si="183"/>
        <v>128.59551624097537</v>
      </c>
      <c r="AZ69" s="58">
        <f t="shared" si="183"/>
        <v>128.59551624097537</v>
      </c>
      <c r="BA69" s="58">
        <f t="shared" si="183"/>
        <v>128.59551624097537</v>
      </c>
      <c r="BB69" s="58">
        <f t="shared" si="183"/>
        <v>102.8764129927803</v>
      </c>
      <c r="BC69" s="58">
        <f t="shared" si="183"/>
        <v>102.8764129927803</v>
      </c>
      <c r="BD69" s="58">
        <f t="shared" si="183"/>
        <v>102.8764129927803</v>
      </c>
      <c r="BE69" s="58">
        <f t="shared" si="183"/>
        <v>82.301130394224245</v>
      </c>
      <c r="BF69" s="58">
        <f t="shared" si="183"/>
        <v>82.301130394224245</v>
      </c>
      <c r="BG69" s="58">
        <f t="shared" si="183"/>
        <v>82.301130394224245</v>
      </c>
      <c r="BH69" s="58">
        <f t="shared" si="183"/>
        <v>65.840904315379404</v>
      </c>
      <c r="BI69" s="58">
        <f t="shared" si="183"/>
        <v>65.840904315379404</v>
      </c>
      <c r="BJ69" s="58">
        <f t="shared" si="183"/>
        <v>65.840904315379404</v>
      </c>
      <c r="BK69" s="58">
        <f t="shared" si="183"/>
        <v>52.672723452303529</v>
      </c>
      <c r="BL69" s="58">
        <f t="shared" si="183"/>
        <v>52.672723452303529</v>
      </c>
      <c r="BM69" s="58">
        <f t="shared" si="183"/>
        <v>52.672723452303529</v>
      </c>
      <c r="BN69" s="58"/>
      <c r="BO69" s="58"/>
      <c r="BP69" s="58"/>
      <c r="BQ69" s="58"/>
      <c r="BR69" s="58"/>
      <c r="BS69" s="58"/>
      <c r="BT69" s="58"/>
      <c r="BU69" s="58"/>
      <c r="BV69" s="58"/>
      <c r="BW69" s="58"/>
      <c r="BX69" s="58"/>
      <c r="BY69" s="58"/>
      <c r="BZ69" s="58"/>
      <c r="CA69" s="58"/>
      <c r="CB69" s="58"/>
    </row>
    <row r="70" spans="7:80" ht="15.75" hidden="1" customHeight="1" outlineLevel="1" x14ac:dyDescent="0.25">
      <c r="G70" s="141"/>
      <c r="H70" s="5" t="s">
        <v>8</v>
      </c>
      <c r="AB70" s="57"/>
      <c r="AC70" s="57"/>
      <c r="AD70" s="80">
        <f t="shared" si="180"/>
        <v>210.23698464689303</v>
      </c>
      <c r="AE70" s="58">
        <f t="shared" si="181"/>
        <v>210.23698464689303</v>
      </c>
      <c r="AF70" s="58">
        <f t="shared" si="182"/>
        <v>210.23698464689303</v>
      </c>
      <c r="AG70" s="58">
        <f t="shared" ref="AG70:AG71" si="184">AD70</f>
        <v>210.23698464689303</v>
      </c>
      <c r="AH70" s="58">
        <f t="shared" ref="AH70:AH71" si="185">AD70</f>
        <v>210.23698464689303</v>
      </c>
      <c r="AI70" s="58">
        <f t="shared" ref="AI70:AI71" si="186">AD70</f>
        <v>210.23698464689303</v>
      </c>
      <c r="AJ70" s="81">
        <f t="shared" ref="AJ70:BM70" si="187">AD70*0.8</f>
        <v>168.18958771751443</v>
      </c>
      <c r="AK70" s="58">
        <f t="shared" si="187"/>
        <v>168.18958771751443</v>
      </c>
      <c r="AL70" s="58">
        <f t="shared" si="187"/>
        <v>168.18958771751443</v>
      </c>
      <c r="AM70" s="58">
        <f t="shared" si="187"/>
        <v>168.18958771751443</v>
      </c>
      <c r="AN70" s="58">
        <f t="shared" si="187"/>
        <v>168.18958771751443</v>
      </c>
      <c r="AO70" s="58">
        <f t="shared" si="187"/>
        <v>168.18958771751443</v>
      </c>
      <c r="AP70" s="81">
        <f t="shared" si="187"/>
        <v>134.55167017401155</v>
      </c>
      <c r="AQ70" s="58">
        <f t="shared" si="187"/>
        <v>134.55167017401155</v>
      </c>
      <c r="AR70" s="58">
        <f t="shared" si="187"/>
        <v>134.55167017401155</v>
      </c>
      <c r="AS70" s="58">
        <f t="shared" si="187"/>
        <v>134.55167017401155</v>
      </c>
      <c r="AT70" s="58">
        <f t="shared" si="187"/>
        <v>134.55167017401155</v>
      </c>
      <c r="AU70" s="58">
        <f t="shared" si="187"/>
        <v>134.55167017401155</v>
      </c>
      <c r="AV70" s="58">
        <f t="shared" si="187"/>
        <v>107.64133613920924</v>
      </c>
      <c r="AW70" s="58">
        <f t="shared" si="187"/>
        <v>107.64133613920924</v>
      </c>
      <c r="AX70" s="58">
        <f t="shared" si="187"/>
        <v>107.64133613920924</v>
      </c>
      <c r="AY70" s="58">
        <f t="shared" si="187"/>
        <v>107.64133613920924</v>
      </c>
      <c r="AZ70" s="58">
        <f t="shared" si="187"/>
        <v>107.64133613920924</v>
      </c>
      <c r="BA70" s="58">
        <f t="shared" si="187"/>
        <v>107.64133613920924</v>
      </c>
      <c r="BB70" s="58">
        <f t="shared" si="187"/>
        <v>86.113068911367407</v>
      </c>
      <c r="BC70" s="58">
        <f t="shared" si="187"/>
        <v>86.113068911367407</v>
      </c>
      <c r="BD70" s="58">
        <f t="shared" si="187"/>
        <v>86.113068911367407</v>
      </c>
      <c r="BE70" s="58">
        <f t="shared" si="187"/>
        <v>86.113068911367407</v>
      </c>
      <c r="BF70" s="58">
        <f t="shared" si="187"/>
        <v>86.113068911367407</v>
      </c>
      <c r="BG70" s="58">
        <f t="shared" si="187"/>
        <v>86.113068911367407</v>
      </c>
      <c r="BH70" s="58">
        <f t="shared" si="187"/>
        <v>68.890455129093922</v>
      </c>
      <c r="BI70" s="58">
        <f t="shared" si="187"/>
        <v>68.890455129093922</v>
      </c>
      <c r="BJ70" s="58">
        <f t="shared" si="187"/>
        <v>68.890455129093922</v>
      </c>
      <c r="BK70" s="58">
        <f t="shared" si="187"/>
        <v>68.890455129093922</v>
      </c>
      <c r="BL70" s="58">
        <f t="shared" si="187"/>
        <v>68.890455129093922</v>
      </c>
      <c r="BM70" s="58">
        <f t="shared" si="187"/>
        <v>68.890455129093922</v>
      </c>
      <c r="BN70" s="58"/>
      <c r="BO70" s="58"/>
      <c r="BP70" s="58"/>
      <c r="BQ70" s="58"/>
      <c r="BR70" s="58"/>
      <c r="BS70" s="58"/>
      <c r="BT70" s="58"/>
      <c r="BU70" s="58"/>
      <c r="BV70" s="58"/>
      <c r="BW70" s="58"/>
      <c r="BX70" s="58"/>
      <c r="BY70" s="58"/>
      <c r="BZ70" s="58"/>
      <c r="CA70" s="58"/>
      <c r="CB70" s="58"/>
    </row>
    <row r="71" spans="7:80" ht="15.75" hidden="1" customHeight="1" outlineLevel="1" x14ac:dyDescent="0.25">
      <c r="G71" s="141"/>
      <c r="H71" s="5" t="s">
        <v>10</v>
      </c>
      <c r="AB71" s="57"/>
      <c r="AC71" s="57"/>
      <c r="AD71" s="80">
        <f t="shared" si="180"/>
        <v>52.559246161723259</v>
      </c>
      <c r="AE71" s="58">
        <f t="shared" si="181"/>
        <v>52.559246161723259</v>
      </c>
      <c r="AF71" s="58">
        <f t="shared" si="182"/>
        <v>52.559246161723259</v>
      </c>
      <c r="AG71" s="58">
        <f t="shared" si="184"/>
        <v>52.559246161723259</v>
      </c>
      <c r="AH71" s="58">
        <f t="shared" si="185"/>
        <v>52.559246161723259</v>
      </c>
      <c r="AI71" s="58">
        <f t="shared" si="186"/>
        <v>52.559246161723259</v>
      </c>
      <c r="AJ71" s="58">
        <f>AD71</f>
        <v>52.559246161723259</v>
      </c>
      <c r="AK71" s="58">
        <f>AD71</f>
        <v>52.559246161723259</v>
      </c>
      <c r="AL71" s="58">
        <f>AD71</f>
        <v>52.559246161723259</v>
      </c>
      <c r="AM71" s="58">
        <f>AD71</f>
        <v>52.559246161723259</v>
      </c>
      <c r="AN71" s="58">
        <f>AD71</f>
        <v>52.559246161723259</v>
      </c>
      <c r="AO71" s="58">
        <f>AD71</f>
        <v>52.559246161723259</v>
      </c>
      <c r="AP71" s="81">
        <f t="shared" ref="AP71:BM71" si="188">AD71*0.8</f>
        <v>42.047396929378607</v>
      </c>
      <c r="AQ71" s="58">
        <f t="shared" si="188"/>
        <v>42.047396929378607</v>
      </c>
      <c r="AR71" s="58">
        <f t="shared" si="188"/>
        <v>42.047396929378607</v>
      </c>
      <c r="AS71" s="58">
        <f t="shared" si="188"/>
        <v>42.047396929378607</v>
      </c>
      <c r="AT71" s="58">
        <f t="shared" si="188"/>
        <v>42.047396929378607</v>
      </c>
      <c r="AU71" s="58">
        <f t="shared" si="188"/>
        <v>42.047396929378607</v>
      </c>
      <c r="AV71" s="58">
        <f t="shared" si="188"/>
        <v>42.047396929378607</v>
      </c>
      <c r="AW71" s="58">
        <f t="shared" si="188"/>
        <v>42.047396929378607</v>
      </c>
      <c r="AX71" s="58">
        <f t="shared" si="188"/>
        <v>42.047396929378607</v>
      </c>
      <c r="AY71" s="58">
        <f t="shared" si="188"/>
        <v>42.047396929378607</v>
      </c>
      <c r="AZ71" s="58">
        <f t="shared" si="188"/>
        <v>42.047396929378607</v>
      </c>
      <c r="BA71" s="58">
        <f t="shared" si="188"/>
        <v>42.047396929378607</v>
      </c>
      <c r="BB71" s="58">
        <f t="shared" si="188"/>
        <v>33.637917543502887</v>
      </c>
      <c r="BC71" s="58">
        <f t="shared" si="188"/>
        <v>33.637917543502887</v>
      </c>
      <c r="BD71" s="58">
        <f t="shared" si="188"/>
        <v>33.637917543502887</v>
      </c>
      <c r="BE71" s="58">
        <f t="shared" si="188"/>
        <v>33.637917543502887</v>
      </c>
      <c r="BF71" s="58">
        <f t="shared" si="188"/>
        <v>33.637917543502887</v>
      </c>
      <c r="BG71" s="58">
        <f t="shared" si="188"/>
        <v>33.637917543502887</v>
      </c>
      <c r="BH71" s="58">
        <f t="shared" si="188"/>
        <v>33.637917543502887</v>
      </c>
      <c r="BI71" s="58">
        <f t="shared" si="188"/>
        <v>33.637917543502887</v>
      </c>
      <c r="BJ71" s="58">
        <f t="shared" si="188"/>
        <v>33.637917543502887</v>
      </c>
      <c r="BK71" s="58">
        <f t="shared" si="188"/>
        <v>33.637917543502887</v>
      </c>
      <c r="BL71" s="58">
        <f t="shared" si="188"/>
        <v>33.637917543502887</v>
      </c>
      <c r="BM71" s="58">
        <f t="shared" si="188"/>
        <v>33.637917543502887</v>
      </c>
      <c r="BN71" s="58"/>
      <c r="BO71" s="58"/>
      <c r="BP71" s="58"/>
      <c r="BQ71" s="58"/>
      <c r="BR71" s="58"/>
      <c r="BS71" s="58"/>
      <c r="BT71" s="58"/>
      <c r="BU71" s="58"/>
      <c r="BV71" s="58"/>
      <c r="BW71" s="58"/>
      <c r="BX71" s="58"/>
      <c r="BY71" s="58"/>
      <c r="BZ71" s="58"/>
      <c r="CA71" s="58"/>
      <c r="CB71" s="58"/>
    </row>
    <row r="72" spans="7:80" ht="15.75" hidden="1" customHeight="1" outlineLevel="1" x14ac:dyDescent="0.25">
      <c r="G72" s="140">
        <f>G69+1</f>
        <v>22</v>
      </c>
      <c r="H72" s="5" t="s">
        <v>5</v>
      </c>
      <c r="AB72" s="57"/>
      <c r="AC72" s="57"/>
      <c r="AD72" s="57"/>
      <c r="AE72" s="80">
        <f t="shared" ref="AE72:AE74" si="189">AD69*1.1</f>
        <v>674.51032574211536</v>
      </c>
      <c r="AF72" s="58">
        <f t="shared" ref="AF72:AF74" si="190">AE72</f>
        <v>674.51032574211536</v>
      </c>
      <c r="AG72" s="58">
        <f t="shared" ref="AG72:AG74" si="191">AE72</f>
        <v>674.51032574211536</v>
      </c>
      <c r="AH72" s="81">
        <f t="shared" ref="AH72:BN72" si="192">AE72*0.8</f>
        <v>539.60826059369231</v>
      </c>
      <c r="AI72" s="58">
        <f t="shared" si="192"/>
        <v>539.60826059369231</v>
      </c>
      <c r="AJ72" s="58">
        <f t="shared" si="192"/>
        <v>539.60826059369231</v>
      </c>
      <c r="AK72" s="81">
        <f t="shared" si="192"/>
        <v>431.68660847495386</v>
      </c>
      <c r="AL72" s="58">
        <f t="shared" si="192"/>
        <v>431.68660847495386</v>
      </c>
      <c r="AM72" s="58">
        <f t="shared" si="192"/>
        <v>431.68660847495386</v>
      </c>
      <c r="AN72" s="81">
        <f t="shared" si="192"/>
        <v>345.34928677996311</v>
      </c>
      <c r="AO72" s="58">
        <f t="shared" si="192"/>
        <v>345.34928677996311</v>
      </c>
      <c r="AP72" s="58">
        <f t="shared" si="192"/>
        <v>345.34928677996311</v>
      </c>
      <c r="AQ72" s="81">
        <f t="shared" si="192"/>
        <v>276.2794294239705</v>
      </c>
      <c r="AR72" s="58">
        <f t="shared" si="192"/>
        <v>276.2794294239705</v>
      </c>
      <c r="AS72" s="58">
        <f t="shared" si="192"/>
        <v>276.2794294239705</v>
      </c>
      <c r="AT72" s="58">
        <f t="shared" si="192"/>
        <v>221.02354353917642</v>
      </c>
      <c r="AU72" s="58">
        <f t="shared" si="192"/>
        <v>221.02354353917642</v>
      </c>
      <c r="AV72" s="58">
        <f t="shared" si="192"/>
        <v>221.02354353917642</v>
      </c>
      <c r="AW72" s="58">
        <f t="shared" si="192"/>
        <v>176.81883483134115</v>
      </c>
      <c r="AX72" s="58">
        <f t="shared" si="192"/>
        <v>176.81883483134115</v>
      </c>
      <c r="AY72" s="58">
        <f t="shared" si="192"/>
        <v>176.81883483134115</v>
      </c>
      <c r="AZ72" s="58">
        <f t="shared" si="192"/>
        <v>141.45506786507292</v>
      </c>
      <c r="BA72" s="58">
        <f t="shared" si="192"/>
        <v>141.45506786507292</v>
      </c>
      <c r="BB72" s="58">
        <f t="shared" si="192"/>
        <v>141.45506786507292</v>
      </c>
      <c r="BC72" s="58">
        <f t="shared" si="192"/>
        <v>113.16405429205834</v>
      </c>
      <c r="BD72" s="58">
        <f t="shared" si="192"/>
        <v>113.16405429205834</v>
      </c>
      <c r="BE72" s="58">
        <f t="shared" si="192"/>
        <v>113.16405429205834</v>
      </c>
      <c r="BF72" s="58">
        <f t="shared" si="192"/>
        <v>90.531243433646679</v>
      </c>
      <c r="BG72" s="58">
        <f t="shared" si="192"/>
        <v>90.531243433646679</v>
      </c>
      <c r="BH72" s="58">
        <f t="shared" si="192"/>
        <v>90.531243433646679</v>
      </c>
      <c r="BI72" s="58">
        <f t="shared" si="192"/>
        <v>72.424994746917349</v>
      </c>
      <c r="BJ72" s="58">
        <f t="shared" si="192"/>
        <v>72.424994746917349</v>
      </c>
      <c r="BK72" s="58">
        <f t="shared" si="192"/>
        <v>72.424994746917349</v>
      </c>
      <c r="BL72" s="58">
        <f t="shared" si="192"/>
        <v>57.939995797533882</v>
      </c>
      <c r="BM72" s="58">
        <f t="shared" si="192"/>
        <v>57.939995797533882</v>
      </c>
      <c r="BN72" s="58">
        <f t="shared" si="192"/>
        <v>57.939995797533882</v>
      </c>
      <c r="BO72" s="58"/>
      <c r="BP72" s="58"/>
      <c r="BQ72" s="58"/>
      <c r="BR72" s="58"/>
      <c r="BS72" s="58"/>
      <c r="BT72" s="58"/>
      <c r="BU72" s="58"/>
      <c r="BV72" s="58"/>
      <c r="BW72" s="58"/>
      <c r="BX72" s="58"/>
      <c r="BY72" s="58"/>
      <c r="BZ72" s="58"/>
      <c r="CA72" s="58"/>
      <c r="CB72" s="58"/>
    </row>
    <row r="73" spans="7:80" ht="15.75" hidden="1" customHeight="1" outlineLevel="1" x14ac:dyDescent="0.25">
      <c r="G73" s="141"/>
      <c r="H73" s="5" t="s">
        <v>8</v>
      </c>
      <c r="AB73" s="57"/>
      <c r="AC73" s="57"/>
      <c r="AD73" s="57"/>
      <c r="AE73" s="80">
        <f t="shared" si="189"/>
        <v>231.26068311158235</v>
      </c>
      <c r="AF73" s="58">
        <f t="shared" si="190"/>
        <v>231.26068311158235</v>
      </c>
      <c r="AG73" s="58">
        <f t="shared" si="191"/>
        <v>231.26068311158235</v>
      </c>
      <c r="AH73" s="58">
        <f t="shared" ref="AH73:AH74" si="193">AE73</f>
        <v>231.26068311158235</v>
      </c>
      <c r="AI73" s="58">
        <f t="shared" ref="AI73:AI74" si="194">AE73</f>
        <v>231.26068311158235</v>
      </c>
      <c r="AJ73" s="58">
        <f t="shared" ref="AJ73:AJ74" si="195">AE73</f>
        <v>231.26068311158235</v>
      </c>
      <c r="AK73" s="81">
        <f t="shared" ref="AK73:BN73" si="196">AE73*0.8</f>
        <v>185.00854648926588</v>
      </c>
      <c r="AL73" s="58">
        <f t="shared" si="196"/>
        <v>185.00854648926588</v>
      </c>
      <c r="AM73" s="58">
        <f t="shared" si="196"/>
        <v>185.00854648926588</v>
      </c>
      <c r="AN73" s="58">
        <f t="shared" si="196"/>
        <v>185.00854648926588</v>
      </c>
      <c r="AO73" s="58">
        <f t="shared" si="196"/>
        <v>185.00854648926588</v>
      </c>
      <c r="AP73" s="58">
        <f t="shared" si="196"/>
        <v>185.00854648926588</v>
      </c>
      <c r="AQ73" s="81">
        <f t="shared" si="196"/>
        <v>148.0068371914127</v>
      </c>
      <c r="AR73" s="58">
        <f t="shared" si="196"/>
        <v>148.0068371914127</v>
      </c>
      <c r="AS73" s="58">
        <f t="shared" si="196"/>
        <v>148.0068371914127</v>
      </c>
      <c r="AT73" s="58">
        <f t="shared" si="196"/>
        <v>148.0068371914127</v>
      </c>
      <c r="AU73" s="58">
        <f t="shared" si="196"/>
        <v>148.0068371914127</v>
      </c>
      <c r="AV73" s="58">
        <f t="shared" si="196"/>
        <v>148.0068371914127</v>
      </c>
      <c r="AW73" s="58">
        <f t="shared" si="196"/>
        <v>118.40546975313016</v>
      </c>
      <c r="AX73" s="58">
        <f t="shared" si="196"/>
        <v>118.40546975313016</v>
      </c>
      <c r="AY73" s="58">
        <f t="shared" si="196"/>
        <v>118.40546975313016</v>
      </c>
      <c r="AZ73" s="58">
        <f t="shared" si="196"/>
        <v>118.40546975313016</v>
      </c>
      <c r="BA73" s="58">
        <f t="shared" si="196"/>
        <v>118.40546975313016</v>
      </c>
      <c r="BB73" s="58">
        <f t="shared" si="196"/>
        <v>118.40546975313016</v>
      </c>
      <c r="BC73" s="58">
        <f t="shared" si="196"/>
        <v>94.724375802504142</v>
      </c>
      <c r="BD73" s="58">
        <f t="shared" si="196"/>
        <v>94.724375802504142</v>
      </c>
      <c r="BE73" s="58">
        <f t="shared" si="196"/>
        <v>94.724375802504142</v>
      </c>
      <c r="BF73" s="58">
        <f t="shared" si="196"/>
        <v>94.724375802504142</v>
      </c>
      <c r="BG73" s="58">
        <f t="shared" si="196"/>
        <v>94.724375802504142</v>
      </c>
      <c r="BH73" s="58">
        <f t="shared" si="196"/>
        <v>94.724375802504142</v>
      </c>
      <c r="BI73" s="58">
        <f t="shared" si="196"/>
        <v>75.779500642003313</v>
      </c>
      <c r="BJ73" s="58">
        <f t="shared" si="196"/>
        <v>75.779500642003313</v>
      </c>
      <c r="BK73" s="58">
        <f t="shared" si="196"/>
        <v>75.779500642003313</v>
      </c>
      <c r="BL73" s="58">
        <f t="shared" si="196"/>
        <v>75.779500642003313</v>
      </c>
      <c r="BM73" s="58">
        <f t="shared" si="196"/>
        <v>75.779500642003313</v>
      </c>
      <c r="BN73" s="58">
        <f t="shared" si="196"/>
        <v>75.779500642003313</v>
      </c>
      <c r="BO73" s="58"/>
      <c r="BP73" s="58"/>
      <c r="BQ73" s="58"/>
      <c r="BR73" s="58"/>
      <c r="BS73" s="58"/>
      <c r="BT73" s="58"/>
      <c r="BU73" s="58"/>
      <c r="BV73" s="58"/>
      <c r="BW73" s="58"/>
      <c r="BX73" s="58"/>
      <c r="BY73" s="58"/>
      <c r="BZ73" s="58"/>
      <c r="CA73" s="58"/>
      <c r="CB73" s="58"/>
    </row>
    <row r="74" spans="7:80" ht="15.75" hidden="1" customHeight="1" outlineLevel="1" x14ac:dyDescent="0.25">
      <c r="G74" s="141"/>
      <c r="H74" s="5" t="s">
        <v>10</v>
      </c>
      <c r="AB74" s="57"/>
      <c r="AC74" s="57"/>
      <c r="AD74" s="57"/>
      <c r="AE74" s="80">
        <f t="shared" si="189"/>
        <v>57.815170777895588</v>
      </c>
      <c r="AF74" s="58">
        <f t="shared" si="190"/>
        <v>57.815170777895588</v>
      </c>
      <c r="AG74" s="58">
        <f t="shared" si="191"/>
        <v>57.815170777895588</v>
      </c>
      <c r="AH74" s="58">
        <f t="shared" si="193"/>
        <v>57.815170777895588</v>
      </c>
      <c r="AI74" s="58">
        <f t="shared" si="194"/>
        <v>57.815170777895588</v>
      </c>
      <c r="AJ74" s="58">
        <f t="shared" si="195"/>
        <v>57.815170777895588</v>
      </c>
      <c r="AK74" s="58">
        <f>AE74</f>
        <v>57.815170777895588</v>
      </c>
      <c r="AL74" s="58">
        <f>AE74</f>
        <v>57.815170777895588</v>
      </c>
      <c r="AM74" s="58">
        <f>AE74</f>
        <v>57.815170777895588</v>
      </c>
      <c r="AN74" s="58">
        <f>AE74</f>
        <v>57.815170777895588</v>
      </c>
      <c r="AO74" s="58">
        <f>AE74</f>
        <v>57.815170777895588</v>
      </c>
      <c r="AP74" s="58">
        <f>AE74</f>
        <v>57.815170777895588</v>
      </c>
      <c r="AQ74" s="81">
        <f t="shared" ref="AQ74:BN74" si="197">AE74*0.8</f>
        <v>46.25213662231647</v>
      </c>
      <c r="AR74" s="58">
        <f t="shared" si="197"/>
        <v>46.25213662231647</v>
      </c>
      <c r="AS74" s="58">
        <f t="shared" si="197"/>
        <v>46.25213662231647</v>
      </c>
      <c r="AT74" s="58">
        <f t="shared" si="197"/>
        <v>46.25213662231647</v>
      </c>
      <c r="AU74" s="58">
        <f t="shared" si="197"/>
        <v>46.25213662231647</v>
      </c>
      <c r="AV74" s="58">
        <f t="shared" si="197"/>
        <v>46.25213662231647</v>
      </c>
      <c r="AW74" s="58">
        <f t="shared" si="197"/>
        <v>46.25213662231647</v>
      </c>
      <c r="AX74" s="58">
        <f t="shared" si="197"/>
        <v>46.25213662231647</v>
      </c>
      <c r="AY74" s="58">
        <f t="shared" si="197"/>
        <v>46.25213662231647</v>
      </c>
      <c r="AZ74" s="58">
        <f t="shared" si="197"/>
        <v>46.25213662231647</v>
      </c>
      <c r="BA74" s="58">
        <f t="shared" si="197"/>
        <v>46.25213662231647</v>
      </c>
      <c r="BB74" s="58">
        <f t="shared" si="197"/>
        <v>46.25213662231647</v>
      </c>
      <c r="BC74" s="58">
        <f t="shared" si="197"/>
        <v>37.001709297853175</v>
      </c>
      <c r="BD74" s="58">
        <f t="shared" si="197"/>
        <v>37.001709297853175</v>
      </c>
      <c r="BE74" s="58">
        <f t="shared" si="197"/>
        <v>37.001709297853175</v>
      </c>
      <c r="BF74" s="58">
        <f t="shared" si="197"/>
        <v>37.001709297853175</v>
      </c>
      <c r="BG74" s="58">
        <f t="shared" si="197"/>
        <v>37.001709297853175</v>
      </c>
      <c r="BH74" s="58">
        <f t="shared" si="197"/>
        <v>37.001709297853175</v>
      </c>
      <c r="BI74" s="58">
        <f t="shared" si="197"/>
        <v>37.001709297853175</v>
      </c>
      <c r="BJ74" s="58">
        <f t="shared" si="197"/>
        <v>37.001709297853175</v>
      </c>
      <c r="BK74" s="58">
        <f t="shared" si="197"/>
        <v>37.001709297853175</v>
      </c>
      <c r="BL74" s="58">
        <f t="shared" si="197"/>
        <v>37.001709297853175</v>
      </c>
      <c r="BM74" s="58">
        <f t="shared" si="197"/>
        <v>37.001709297853175</v>
      </c>
      <c r="BN74" s="58">
        <f t="shared" si="197"/>
        <v>37.001709297853175</v>
      </c>
      <c r="BO74" s="58"/>
      <c r="BP74" s="58"/>
      <c r="BQ74" s="58"/>
      <c r="BR74" s="58"/>
      <c r="BS74" s="58"/>
      <c r="BT74" s="58"/>
      <c r="BU74" s="58"/>
      <c r="BV74" s="58"/>
      <c r="BW74" s="58"/>
      <c r="BX74" s="58"/>
      <c r="BY74" s="58"/>
      <c r="BZ74" s="58"/>
      <c r="CA74" s="58"/>
      <c r="CB74" s="58"/>
    </row>
    <row r="75" spans="7:80" ht="15.75" hidden="1" customHeight="1" outlineLevel="1" x14ac:dyDescent="0.25">
      <c r="G75" s="140">
        <f>G72+1</f>
        <v>23</v>
      </c>
      <c r="H75" s="5" t="s">
        <v>5</v>
      </c>
      <c r="AB75" s="57"/>
      <c r="AC75" s="57"/>
      <c r="AD75" s="57"/>
      <c r="AE75" s="57"/>
      <c r="AF75" s="80">
        <f t="shared" ref="AF75:AF77" si="198">AE72*1.1</f>
        <v>741.96135831632694</v>
      </c>
      <c r="AG75" s="58">
        <f t="shared" ref="AG75:AG77" si="199">AF75</f>
        <v>741.96135831632694</v>
      </c>
      <c r="AH75" s="58">
        <f t="shared" ref="AH75:AH77" si="200">AF75</f>
        <v>741.96135831632694</v>
      </c>
      <c r="AI75" s="81">
        <f t="shared" ref="AI75:BO75" si="201">AF75*0.8</f>
        <v>593.56908665306162</v>
      </c>
      <c r="AJ75" s="58">
        <f t="shared" si="201"/>
        <v>593.56908665306162</v>
      </c>
      <c r="AK75" s="58">
        <f t="shared" si="201"/>
        <v>593.56908665306162</v>
      </c>
      <c r="AL75" s="81">
        <f t="shared" si="201"/>
        <v>474.85526932244932</v>
      </c>
      <c r="AM75" s="58">
        <f t="shared" si="201"/>
        <v>474.85526932244932</v>
      </c>
      <c r="AN75" s="58">
        <f t="shared" si="201"/>
        <v>474.85526932244932</v>
      </c>
      <c r="AO75" s="81">
        <f t="shared" si="201"/>
        <v>379.8842154579595</v>
      </c>
      <c r="AP75" s="58">
        <f t="shared" si="201"/>
        <v>379.8842154579595</v>
      </c>
      <c r="AQ75" s="58">
        <f t="shared" si="201"/>
        <v>379.8842154579595</v>
      </c>
      <c r="AR75" s="81">
        <f t="shared" si="201"/>
        <v>303.90737236636761</v>
      </c>
      <c r="AS75" s="58">
        <f t="shared" si="201"/>
        <v>303.90737236636761</v>
      </c>
      <c r="AT75" s="58">
        <f t="shared" si="201"/>
        <v>303.90737236636761</v>
      </c>
      <c r="AU75" s="58">
        <f t="shared" si="201"/>
        <v>243.12589789309411</v>
      </c>
      <c r="AV75" s="58">
        <f t="shared" si="201"/>
        <v>243.12589789309411</v>
      </c>
      <c r="AW75" s="58">
        <f t="shared" si="201"/>
        <v>243.12589789309411</v>
      </c>
      <c r="AX75" s="58">
        <f t="shared" si="201"/>
        <v>194.50071831447531</v>
      </c>
      <c r="AY75" s="58">
        <f t="shared" si="201"/>
        <v>194.50071831447531</v>
      </c>
      <c r="AZ75" s="58">
        <f t="shared" si="201"/>
        <v>194.50071831447531</v>
      </c>
      <c r="BA75" s="58">
        <f t="shared" si="201"/>
        <v>155.60057465158025</v>
      </c>
      <c r="BB75" s="58">
        <f t="shared" si="201"/>
        <v>155.60057465158025</v>
      </c>
      <c r="BC75" s="58">
        <f t="shared" si="201"/>
        <v>155.60057465158025</v>
      </c>
      <c r="BD75" s="58">
        <f t="shared" si="201"/>
        <v>124.4804597212642</v>
      </c>
      <c r="BE75" s="58">
        <f t="shared" si="201"/>
        <v>124.4804597212642</v>
      </c>
      <c r="BF75" s="58">
        <f t="shared" si="201"/>
        <v>124.4804597212642</v>
      </c>
      <c r="BG75" s="58">
        <f t="shared" si="201"/>
        <v>99.584367777011366</v>
      </c>
      <c r="BH75" s="58">
        <f t="shared" si="201"/>
        <v>99.584367777011366</v>
      </c>
      <c r="BI75" s="58">
        <f t="shared" si="201"/>
        <v>99.584367777011366</v>
      </c>
      <c r="BJ75" s="58">
        <f t="shared" si="201"/>
        <v>79.667494221609104</v>
      </c>
      <c r="BK75" s="58">
        <f t="shared" si="201"/>
        <v>79.667494221609104</v>
      </c>
      <c r="BL75" s="58">
        <f t="shared" si="201"/>
        <v>79.667494221609104</v>
      </c>
      <c r="BM75" s="58">
        <f t="shared" si="201"/>
        <v>63.733995377287286</v>
      </c>
      <c r="BN75" s="58">
        <f t="shared" si="201"/>
        <v>63.733995377287286</v>
      </c>
      <c r="BO75" s="58">
        <f t="shared" si="201"/>
        <v>63.733995377287286</v>
      </c>
      <c r="BP75" s="58"/>
      <c r="BQ75" s="58"/>
      <c r="BR75" s="58"/>
      <c r="BS75" s="58"/>
      <c r="BT75" s="58"/>
      <c r="BU75" s="58"/>
      <c r="BV75" s="58"/>
      <c r="BW75" s="58"/>
      <c r="BX75" s="58"/>
      <c r="BY75" s="58"/>
      <c r="BZ75" s="58"/>
      <c r="CA75" s="58"/>
      <c r="CB75" s="58"/>
    </row>
    <row r="76" spans="7:80" ht="15.75" hidden="1" customHeight="1" outlineLevel="1" x14ac:dyDescent="0.25">
      <c r="G76" s="141"/>
      <c r="H76" s="5" t="s">
        <v>8</v>
      </c>
      <c r="AB76" s="57"/>
      <c r="AC76" s="57"/>
      <c r="AD76" s="57"/>
      <c r="AE76" s="57"/>
      <c r="AF76" s="80">
        <f t="shared" si="198"/>
        <v>254.38675142274062</v>
      </c>
      <c r="AG76" s="58">
        <f t="shared" si="199"/>
        <v>254.38675142274062</v>
      </c>
      <c r="AH76" s="58">
        <f t="shared" si="200"/>
        <v>254.38675142274062</v>
      </c>
      <c r="AI76" s="58">
        <f t="shared" ref="AI76:AI77" si="202">AF76</f>
        <v>254.38675142274062</v>
      </c>
      <c r="AJ76" s="58">
        <f t="shared" ref="AJ76:AJ77" si="203">AF76</f>
        <v>254.38675142274062</v>
      </c>
      <c r="AK76" s="58">
        <f t="shared" ref="AK76:AK77" si="204">AF76</f>
        <v>254.38675142274062</v>
      </c>
      <c r="AL76" s="81">
        <f t="shared" ref="AL76:BO76" si="205">AF76*0.8</f>
        <v>203.50940113819252</v>
      </c>
      <c r="AM76" s="58">
        <f t="shared" si="205"/>
        <v>203.50940113819252</v>
      </c>
      <c r="AN76" s="58">
        <f t="shared" si="205"/>
        <v>203.50940113819252</v>
      </c>
      <c r="AO76" s="58">
        <f t="shared" si="205"/>
        <v>203.50940113819252</v>
      </c>
      <c r="AP76" s="58">
        <f t="shared" si="205"/>
        <v>203.50940113819252</v>
      </c>
      <c r="AQ76" s="58">
        <f t="shared" si="205"/>
        <v>203.50940113819252</v>
      </c>
      <c r="AR76" s="81">
        <f t="shared" si="205"/>
        <v>162.80752091055402</v>
      </c>
      <c r="AS76" s="58">
        <f t="shared" si="205"/>
        <v>162.80752091055402</v>
      </c>
      <c r="AT76" s="58">
        <f t="shared" si="205"/>
        <v>162.80752091055402</v>
      </c>
      <c r="AU76" s="58">
        <f t="shared" si="205"/>
        <v>162.80752091055402</v>
      </c>
      <c r="AV76" s="58">
        <f t="shared" si="205"/>
        <v>162.80752091055402</v>
      </c>
      <c r="AW76" s="58">
        <f t="shared" si="205"/>
        <v>162.80752091055402</v>
      </c>
      <c r="AX76" s="58">
        <f t="shared" si="205"/>
        <v>130.24601672844321</v>
      </c>
      <c r="AY76" s="58">
        <f t="shared" si="205"/>
        <v>130.24601672844321</v>
      </c>
      <c r="AZ76" s="58">
        <f t="shared" si="205"/>
        <v>130.24601672844321</v>
      </c>
      <c r="BA76" s="58">
        <f t="shared" si="205"/>
        <v>130.24601672844321</v>
      </c>
      <c r="BB76" s="58">
        <f t="shared" si="205"/>
        <v>130.24601672844321</v>
      </c>
      <c r="BC76" s="58">
        <f t="shared" si="205"/>
        <v>130.24601672844321</v>
      </c>
      <c r="BD76" s="58">
        <f t="shared" si="205"/>
        <v>104.19681338275457</v>
      </c>
      <c r="BE76" s="58">
        <f t="shared" si="205"/>
        <v>104.19681338275457</v>
      </c>
      <c r="BF76" s="58">
        <f t="shared" si="205"/>
        <v>104.19681338275457</v>
      </c>
      <c r="BG76" s="58">
        <f t="shared" si="205"/>
        <v>104.19681338275457</v>
      </c>
      <c r="BH76" s="58">
        <f t="shared" si="205"/>
        <v>104.19681338275457</v>
      </c>
      <c r="BI76" s="58">
        <f t="shared" si="205"/>
        <v>104.19681338275457</v>
      </c>
      <c r="BJ76" s="58">
        <f t="shared" si="205"/>
        <v>83.357450706203664</v>
      </c>
      <c r="BK76" s="58">
        <f t="shared" si="205"/>
        <v>83.357450706203664</v>
      </c>
      <c r="BL76" s="58">
        <f t="shared" si="205"/>
        <v>83.357450706203664</v>
      </c>
      <c r="BM76" s="58">
        <f t="shared" si="205"/>
        <v>83.357450706203664</v>
      </c>
      <c r="BN76" s="58">
        <f t="shared" si="205"/>
        <v>83.357450706203664</v>
      </c>
      <c r="BO76" s="58">
        <f t="shared" si="205"/>
        <v>83.357450706203664</v>
      </c>
      <c r="BP76" s="58"/>
      <c r="BQ76" s="58"/>
      <c r="BR76" s="58"/>
      <c r="BS76" s="58"/>
      <c r="BT76" s="58"/>
      <c r="BU76" s="58"/>
      <c r="BV76" s="58"/>
      <c r="BW76" s="58"/>
      <c r="BX76" s="58"/>
      <c r="BY76" s="58"/>
      <c r="BZ76" s="58"/>
      <c r="CA76" s="58"/>
      <c r="CB76" s="58"/>
    </row>
    <row r="77" spans="7:80" ht="15.75" hidden="1" customHeight="1" outlineLevel="1" x14ac:dyDescent="0.25">
      <c r="G77" s="141"/>
      <c r="H77" s="5" t="s">
        <v>10</v>
      </c>
      <c r="AB77" s="57"/>
      <c r="AC77" s="57"/>
      <c r="AD77" s="57"/>
      <c r="AE77" s="57"/>
      <c r="AF77" s="80">
        <f t="shared" si="198"/>
        <v>63.596687855685154</v>
      </c>
      <c r="AG77" s="58">
        <f t="shared" si="199"/>
        <v>63.596687855685154</v>
      </c>
      <c r="AH77" s="58">
        <f t="shared" si="200"/>
        <v>63.596687855685154</v>
      </c>
      <c r="AI77" s="58">
        <f t="shared" si="202"/>
        <v>63.596687855685154</v>
      </c>
      <c r="AJ77" s="58">
        <f t="shared" si="203"/>
        <v>63.596687855685154</v>
      </c>
      <c r="AK77" s="58">
        <f t="shared" si="204"/>
        <v>63.596687855685154</v>
      </c>
      <c r="AL77" s="58">
        <f>AF77</f>
        <v>63.596687855685154</v>
      </c>
      <c r="AM77" s="58">
        <f>AF77</f>
        <v>63.596687855685154</v>
      </c>
      <c r="AN77" s="58">
        <f>AF77</f>
        <v>63.596687855685154</v>
      </c>
      <c r="AO77" s="58">
        <f>AF77</f>
        <v>63.596687855685154</v>
      </c>
      <c r="AP77" s="58">
        <f>AF77</f>
        <v>63.596687855685154</v>
      </c>
      <c r="AQ77" s="58">
        <f>AF77</f>
        <v>63.596687855685154</v>
      </c>
      <c r="AR77" s="81">
        <f t="shared" ref="AR77:BO77" si="206">AF77*0.8</f>
        <v>50.877350284548129</v>
      </c>
      <c r="AS77" s="58">
        <f t="shared" si="206"/>
        <v>50.877350284548129</v>
      </c>
      <c r="AT77" s="58">
        <f t="shared" si="206"/>
        <v>50.877350284548129</v>
      </c>
      <c r="AU77" s="58">
        <f t="shared" si="206"/>
        <v>50.877350284548129</v>
      </c>
      <c r="AV77" s="58">
        <f t="shared" si="206"/>
        <v>50.877350284548129</v>
      </c>
      <c r="AW77" s="58">
        <f t="shared" si="206"/>
        <v>50.877350284548129</v>
      </c>
      <c r="AX77" s="58">
        <f t="shared" si="206"/>
        <v>50.877350284548129</v>
      </c>
      <c r="AY77" s="58">
        <f t="shared" si="206"/>
        <v>50.877350284548129</v>
      </c>
      <c r="AZ77" s="58">
        <f t="shared" si="206"/>
        <v>50.877350284548129</v>
      </c>
      <c r="BA77" s="58">
        <f t="shared" si="206"/>
        <v>50.877350284548129</v>
      </c>
      <c r="BB77" s="58">
        <f t="shared" si="206"/>
        <v>50.877350284548129</v>
      </c>
      <c r="BC77" s="58">
        <f t="shared" si="206"/>
        <v>50.877350284548129</v>
      </c>
      <c r="BD77" s="58">
        <f t="shared" si="206"/>
        <v>40.701880227638505</v>
      </c>
      <c r="BE77" s="58">
        <f t="shared" si="206"/>
        <v>40.701880227638505</v>
      </c>
      <c r="BF77" s="58">
        <f t="shared" si="206"/>
        <v>40.701880227638505</v>
      </c>
      <c r="BG77" s="58">
        <f t="shared" si="206"/>
        <v>40.701880227638505</v>
      </c>
      <c r="BH77" s="58">
        <f t="shared" si="206"/>
        <v>40.701880227638505</v>
      </c>
      <c r="BI77" s="58">
        <f t="shared" si="206"/>
        <v>40.701880227638505</v>
      </c>
      <c r="BJ77" s="58">
        <f t="shared" si="206"/>
        <v>40.701880227638505</v>
      </c>
      <c r="BK77" s="58">
        <f t="shared" si="206"/>
        <v>40.701880227638505</v>
      </c>
      <c r="BL77" s="58">
        <f t="shared" si="206"/>
        <v>40.701880227638505</v>
      </c>
      <c r="BM77" s="58">
        <f t="shared" si="206"/>
        <v>40.701880227638505</v>
      </c>
      <c r="BN77" s="58">
        <f t="shared" si="206"/>
        <v>40.701880227638505</v>
      </c>
      <c r="BO77" s="58">
        <f t="shared" si="206"/>
        <v>40.701880227638505</v>
      </c>
      <c r="BP77" s="58"/>
      <c r="BQ77" s="58"/>
      <c r="BR77" s="58"/>
      <c r="BS77" s="58"/>
      <c r="BT77" s="58"/>
      <c r="BU77" s="58"/>
      <c r="BV77" s="58"/>
      <c r="BW77" s="58"/>
      <c r="BX77" s="58"/>
      <c r="BY77" s="58"/>
      <c r="BZ77" s="58"/>
      <c r="CA77" s="58"/>
      <c r="CB77" s="58"/>
    </row>
    <row r="78" spans="7:80" ht="15.75" hidden="1" customHeight="1" outlineLevel="1" x14ac:dyDescent="0.25">
      <c r="G78" s="140">
        <f>G75+1</f>
        <v>24</v>
      </c>
      <c r="H78" s="5" t="s">
        <v>5</v>
      </c>
      <c r="AB78" s="57"/>
      <c r="AC78" s="57"/>
      <c r="AD78" s="57"/>
      <c r="AE78" s="57"/>
      <c r="AF78" s="57"/>
      <c r="AG78" s="80">
        <f t="shared" ref="AG78:AG80" si="207">AF75*1.1</f>
        <v>816.15749414795971</v>
      </c>
      <c r="AH78" s="58">
        <f t="shared" ref="AH78:AH80" si="208">AG78</f>
        <v>816.15749414795971</v>
      </c>
      <c r="AI78" s="58">
        <f t="shared" ref="AI78:AI80" si="209">AG78</f>
        <v>816.15749414795971</v>
      </c>
      <c r="AJ78" s="81">
        <f t="shared" ref="AJ78:BP78" si="210">AG78*0.8</f>
        <v>652.92599531836777</v>
      </c>
      <c r="AK78" s="58">
        <f t="shared" si="210"/>
        <v>652.92599531836777</v>
      </c>
      <c r="AL78" s="58">
        <f t="shared" si="210"/>
        <v>652.92599531836777</v>
      </c>
      <c r="AM78" s="81">
        <f t="shared" si="210"/>
        <v>522.34079625469428</v>
      </c>
      <c r="AN78" s="58">
        <f t="shared" si="210"/>
        <v>522.34079625469428</v>
      </c>
      <c r="AO78" s="58">
        <f t="shared" si="210"/>
        <v>522.34079625469428</v>
      </c>
      <c r="AP78" s="81">
        <f t="shared" si="210"/>
        <v>417.87263700375547</v>
      </c>
      <c r="AQ78" s="58">
        <f t="shared" si="210"/>
        <v>417.87263700375547</v>
      </c>
      <c r="AR78" s="58">
        <f t="shared" si="210"/>
        <v>417.87263700375547</v>
      </c>
      <c r="AS78" s="81">
        <f t="shared" si="210"/>
        <v>334.29810960300438</v>
      </c>
      <c r="AT78" s="58">
        <f t="shared" si="210"/>
        <v>334.29810960300438</v>
      </c>
      <c r="AU78" s="58">
        <f t="shared" si="210"/>
        <v>334.29810960300438</v>
      </c>
      <c r="AV78" s="58">
        <f t="shared" si="210"/>
        <v>267.43848768240349</v>
      </c>
      <c r="AW78" s="58">
        <f t="shared" si="210"/>
        <v>267.43848768240349</v>
      </c>
      <c r="AX78" s="58">
        <f t="shared" si="210"/>
        <v>267.43848768240349</v>
      </c>
      <c r="AY78" s="58">
        <f t="shared" si="210"/>
        <v>213.95079014592281</v>
      </c>
      <c r="AZ78" s="58">
        <f t="shared" si="210"/>
        <v>213.95079014592281</v>
      </c>
      <c r="BA78" s="58">
        <f t="shared" si="210"/>
        <v>213.95079014592281</v>
      </c>
      <c r="BB78" s="58">
        <f t="shared" si="210"/>
        <v>171.16063211673827</v>
      </c>
      <c r="BC78" s="58">
        <f t="shared" si="210"/>
        <v>171.16063211673827</v>
      </c>
      <c r="BD78" s="58">
        <f t="shared" si="210"/>
        <v>171.16063211673827</v>
      </c>
      <c r="BE78" s="58">
        <f t="shared" si="210"/>
        <v>136.92850569339063</v>
      </c>
      <c r="BF78" s="58">
        <f t="shared" si="210"/>
        <v>136.92850569339063</v>
      </c>
      <c r="BG78" s="58">
        <f t="shared" si="210"/>
        <v>136.92850569339063</v>
      </c>
      <c r="BH78" s="58">
        <f t="shared" si="210"/>
        <v>109.54280455471252</v>
      </c>
      <c r="BI78" s="58">
        <f t="shared" si="210"/>
        <v>109.54280455471252</v>
      </c>
      <c r="BJ78" s="58">
        <f t="shared" si="210"/>
        <v>109.54280455471252</v>
      </c>
      <c r="BK78" s="58">
        <f t="shared" si="210"/>
        <v>87.63424364377002</v>
      </c>
      <c r="BL78" s="58">
        <f t="shared" si="210"/>
        <v>87.63424364377002</v>
      </c>
      <c r="BM78" s="58">
        <f t="shared" si="210"/>
        <v>87.63424364377002</v>
      </c>
      <c r="BN78" s="58">
        <f t="shared" si="210"/>
        <v>70.107394915016016</v>
      </c>
      <c r="BO78" s="58">
        <f t="shared" si="210"/>
        <v>70.107394915016016</v>
      </c>
      <c r="BP78" s="58">
        <f t="shared" si="210"/>
        <v>70.107394915016016</v>
      </c>
      <c r="BQ78" s="58"/>
      <c r="BR78" s="58"/>
      <c r="BS78" s="58"/>
      <c r="BT78" s="58"/>
      <c r="BU78" s="58"/>
      <c r="BV78" s="58"/>
      <c r="BW78" s="58"/>
      <c r="BX78" s="58"/>
      <c r="BY78" s="58"/>
      <c r="BZ78" s="58"/>
      <c r="CA78" s="58"/>
      <c r="CB78" s="58"/>
    </row>
    <row r="79" spans="7:80" ht="15.75" hidden="1" customHeight="1" outlineLevel="1" x14ac:dyDescent="0.25">
      <c r="G79" s="141"/>
      <c r="H79" s="5" t="s">
        <v>8</v>
      </c>
      <c r="AB79" s="57"/>
      <c r="AC79" s="57"/>
      <c r="AD79" s="57"/>
      <c r="AE79" s="57"/>
      <c r="AF79" s="57"/>
      <c r="AG79" s="80">
        <f t="shared" si="207"/>
        <v>279.82542656501471</v>
      </c>
      <c r="AH79" s="58">
        <f t="shared" si="208"/>
        <v>279.82542656501471</v>
      </c>
      <c r="AI79" s="58">
        <f t="shared" si="209"/>
        <v>279.82542656501471</v>
      </c>
      <c r="AJ79" s="58">
        <f t="shared" ref="AJ79:AJ80" si="211">AG79</f>
        <v>279.82542656501471</v>
      </c>
      <c r="AK79" s="58">
        <f t="shared" ref="AK79:AK80" si="212">AG79</f>
        <v>279.82542656501471</v>
      </c>
      <c r="AL79" s="58">
        <f t="shared" ref="AL79:AL80" si="213">AG79</f>
        <v>279.82542656501471</v>
      </c>
      <c r="AM79" s="81">
        <f t="shared" ref="AM79:BP79" si="214">AG79*0.8</f>
        <v>223.86034125201178</v>
      </c>
      <c r="AN79" s="58">
        <f t="shared" si="214"/>
        <v>223.86034125201178</v>
      </c>
      <c r="AO79" s="58">
        <f t="shared" si="214"/>
        <v>223.86034125201178</v>
      </c>
      <c r="AP79" s="58">
        <f t="shared" si="214"/>
        <v>223.86034125201178</v>
      </c>
      <c r="AQ79" s="58">
        <f t="shared" si="214"/>
        <v>223.86034125201178</v>
      </c>
      <c r="AR79" s="58">
        <f t="shared" si="214"/>
        <v>223.86034125201178</v>
      </c>
      <c r="AS79" s="81">
        <f t="shared" si="214"/>
        <v>179.08827300160942</v>
      </c>
      <c r="AT79" s="58">
        <f t="shared" si="214"/>
        <v>179.08827300160942</v>
      </c>
      <c r="AU79" s="58">
        <f t="shared" si="214"/>
        <v>179.08827300160942</v>
      </c>
      <c r="AV79" s="58">
        <f t="shared" si="214"/>
        <v>179.08827300160942</v>
      </c>
      <c r="AW79" s="58">
        <f t="shared" si="214"/>
        <v>179.08827300160942</v>
      </c>
      <c r="AX79" s="58">
        <f t="shared" si="214"/>
        <v>179.08827300160942</v>
      </c>
      <c r="AY79" s="58">
        <f t="shared" si="214"/>
        <v>143.27061840128755</v>
      </c>
      <c r="AZ79" s="58">
        <f t="shared" si="214"/>
        <v>143.27061840128755</v>
      </c>
      <c r="BA79" s="58">
        <f t="shared" si="214"/>
        <v>143.27061840128755</v>
      </c>
      <c r="BB79" s="58">
        <f t="shared" si="214"/>
        <v>143.27061840128755</v>
      </c>
      <c r="BC79" s="58">
        <f t="shared" si="214"/>
        <v>143.27061840128755</v>
      </c>
      <c r="BD79" s="58">
        <f t="shared" si="214"/>
        <v>143.27061840128755</v>
      </c>
      <c r="BE79" s="58">
        <f t="shared" si="214"/>
        <v>114.61649472103005</v>
      </c>
      <c r="BF79" s="58">
        <f t="shared" si="214"/>
        <v>114.61649472103005</v>
      </c>
      <c r="BG79" s="58">
        <f t="shared" si="214"/>
        <v>114.61649472103005</v>
      </c>
      <c r="BH79" s="58">
        <f t="shared" si="214"/>
        <v>114.61649472103005</v>
      </c>
      <c r="BI79" s="58">
        <f t="shared" si="214"/>
        <v>114.61649472103005</v>
      </c>
      <c r="BJ79" s="58">
        <f t="shared" si="214"/>
        <v>114.61649472103005</v>
      </c>
      <c r="BK79" s="58">
        <f t="shared" si="214"/>
        <v>91.693195776824041</v>
      </c>
      <c r="BL79" s="58">
        <f t="shared" si="214"/>
        <v>91.693195776824041</v>
      </c>
      <c r="BM79" s="58">
        <f t="shared" si="214"/>
        <v>91.693195776824041</v>
      </c>
      <c r="BN79" s="58">
        <f t="shared" si="214"/>
        <v>91.693195776824041</v>
      </c>
      <c r="BO79" s="58">
        <f t="shared" si="214"/>
        <v>91.693195776824041</v>
      </c>
      <c r="BP79" s="58">
        <f t="shared" si="214"/>
        <v>91.693195776824041</v>
      </c>
      <c r="BQ79" s="58"/>
      <c r="BR79" s="58"/>
      <c r="BS79" s="58"/>
      <c r="BT79" s="58"/>
      <c r="BU79" s="58"/>
      <c r="BV79" s="58"/>
      <c r="BW79" s="58"/>
      <c r="BX79" s="58"/>
      <c r="BY79" s="58"/>
      <c r="BZ79" s="58"/>
      <c r="CA79" s="58"/>
      <c r="CB79" s="58"/>
    </row>
    <row r="80" spans="7:80" ht="15.75" hidden="1" customHeight="1" outlineLevel="1" x14ac:dyDescent="0.25">
      <c r="G80" s="141"/>
      <c r="H80" s="5" t="s">
        <v>10</v>
      </c>
      <c r="AB80" s="57"/>
      <c r="AC80" s="57"/>
      <c r="AD80" s="57"/>
      <c r="AE80" s="57"/>
      <c r="AF80" s="57"/>
      <c r="AG80" s="80">
        <f t="shared" si="207"/>
        <v>69.956356641253677</v>
      </c>
      <c r="AH80" s="58">
        <f t="shared" si="208"/>
        <v>69.956356641253677</v>
      </c>
      <c r="AI80" s="58">
        <f t="shared" si="209"/>
        <v>69.956356641253677</v>
      </c>
      <c r="AJ80" s="58">
        <f t="shared" si="211"/>
        <v>69.956356641253677</v>
      </c>
      <c r="AK80" s="58">
        <f t="shared" si="212"/>
        <v>69.956356641253677</v>
      </c>
      <c r="AL80" s="58">
        <f t="shared" si="213"/>
        <v>69.956356641253677</v>
      </c>
      <c r="AM80" s="58">
        <f>AG80</f>
        <v>69.956356641253677</v>
      </c>
      <c r="AN80" s="58">
        <f>AG80</f>
        <v>69.956356641253677</v>
      </c>
      <c r="AO80" s="58">
        <f>AG80</f>
        <v>69.956356641253677</v>
      </c>
      <c r="AP80" s="58">
        <f>AG80</f>
        <v>69.956356641253677</v>
      </c>
      <c r="AQ80" s="58">
        <f>AG80</f>
        <v>69.956356641253677</v>
      </c>
      <c r="AR80" s="58">
        <f>AG80</f>
        <v>69.956356641253677</v>
      </c>
      <c r="AS80" s="81">
        <f t="shared" ref="AS80:BP80" si="215">AG80*0.8</f>
        <v>55.965085313002945</v>
      </c>
      <c r="AT80" s="58">
        <f t="shared" si="215"/>
        <v>55.965085313002945</v>
      </c>
      <c r="AU80" s="58">
        <f t="shared" si="215"/>
        <v>55.965085313002945</v>
      </c>
      <c r="AV80" s="58">
        <f t="shared" si="215"/>
        <v>55.965085313002945</v>
      </c>
      <c r="AW80" s="58">
        <f t="shared" si="215"/>
        <v>55.965085313002945</v>
      </c>
      <c r="AX80" s="58">
        <f t="shared" si="215"/>
        <v>55.965085313002945</v>
      </c>
      <c r="AY80" s="58">
        <f t="shared" si="215"/>
        <v>55.965085313002945</v>
      </c>
      <c r="AZ80" s="58">
        <f t="shared" si="215"/>
        <v>55.965085313002945</v>
      </c>
      <c r="BA80" s="58">
        <f t="shared" si="215"/>
        <v>55.965085313002945</v>
      </c>
      <c r="BB80" s="58">
        <f t="shared" si="215"/>
        <v>55.965085313002945</v>
      </c>
      <c r="BC80" s="58">
        <f t="shared" si="215"/>
        <v>55.965085313002945</v>
      </c>
      <c r="BD80" s="58">
        <f t="shared" si="215"/>
        <v>55.965085313002945</v>
      </c>
      <c r="BE80" s="58">
        <f t="shared" si="215"/>
        <v>44.772068250402356</v>
      </c>
      <c r="BF80" s="58">
        <f t="shared" si="215"/>
        <v>44.772068250402356</v>
      </c>
      <c r="BG80" s="58">
        <f t="shared" si="215"/>
        <v>44.772068250402356</v>
      </c>
      <c r="BH80" s="58">
        <f t="shared" si="215"/>
        <v>44.772068250402356</v>
      </c>
      <c r="BI80" s="58">
        <f t="shared" si="215"/>
        <v>44.772068250402356</v>
      </c>
      <c r="BJ80" s="58">
        <f t="shared" si="215"/>
        <v>44.772068250402356</v>
      </c>
      <c r="BK80" s="58">
        <f t="shared" si="215"/>
        <v>44.772068250402356</v>
      </c>
      <c r="BL80" s="58">
        <f t="shared" si="215"/>
        <v>44.772068250402356</v>
      </c>
      <c r="BM80" s="58">
        <f t="shared" si="215"/>
        <v>44.772068250402356</v>
      </c>
      <c r="BN80" s="58">
        <f t="shared" si="215"/>
        <v>44.772068250402356</v>
      </c>
      <c r="BO80" s="58">
        <f t="shared" si="215"/>
        <v>44.772068250402356</v>
      </c>
      <c r="BP80" s="58">
        <f t="shared" si="215"/>
        <v>44.772068250402356</v>
      </c>
      <c r="BQ80" s="58"/>
      <c r="BR80" s="58"/>
      <c r="BS80" s="58"/>
      <c r="BT80" s="58"/>
      <c r="BU80" s="58"/>
      <c r="BV80" s="58"/>
      <c r="BW80" s="58"/>
      <c r="BX80" s="58"/>
      <c r="BY80" s="58"/>
      <c r="BZ80" s="58"/>
      <c r="CA80" s="58"/>
      <c r="CB80" s="58"/>
    </row>
    <row r="81" spans="7:80" ht="15.75" hidden="1" customHeight="1" outlineLevel="1" x14ac:dyDescent="0.25">
      <c r="G81" s="140">
        <f>G78+1</f>
        <v>25</v>
      </c>
      <c r="H81" s="5" t="s">
        <v>5</v>
      </c>
      <c r="AB81" s="57"/>
      <c r="AC81" s="57"/>
      <c r="AD81" s="57"/>
      <c r="AE81" s="57"/>
      <c r="AF81" s="57"/>
      <c r="AG81" s="57"/>
      <c r="AH81" s="81">
        <f t="shared" ref="AH81:AH83" si="216">AG78*1.1</f>
        <v>897.77324356275574</v>
      </c>
      <c r="AI81" s="58">
        <f t="shared" ref="AI81:AI83" si="217">AH81</f>
        <v>897.77324356275574</v>
      </c>
      <c r="AJ81" s="58">
        <f t="shared" ref="AJ81:AJ83" si="218">AH81</f>
        <v>897.77324356275574</v>
      </c>
      <c r="AK81" s="81">
        <f t="shared" ref="AK81:BQ81" si="219">AH81*0.8</f>
        <v>718.21859485020468</v>
      </c>
      <c r="AL81" s="58">
        <f t="shared" si="219"/>
        <v>718.21859485020468</v>
      </c>
      <c r="AM81" s="58">
        <f t="shared" si="219"/>
        <v>718.21859485020468</v>
      </c>
      <c r="AN81" s="81">
        <f t="shared" si="219"/>
        <v>574.57487588016375</v>
      </c>
      <c r="AO81" s="58">
        <f t="shared" si="219"/>
        <v>574.57487588016375</v>
      </c>
      <c r="AP81" s="58">
        <f t="shared" si="219"/>
        <v>574.57487588016375</v>
      </c>
      <c r="AQ81" s="81">
        <f t="shared" si="219"/>
        <v>459.65990070413102</v>
      </c>
      <c r="AR81" s="58">
        <f t="shared" si="219"/>
        <v>459.65990070413102</v>
      </c>
      <c r="AS81" s="58">
        <f t="shared" si="219"/>
        <v>459.65990070413102</v>
      </c>
      <c r="AT81" s="58">
        <f t="shared" si="219"/>
        <v>367.72792056330485</v>
      </c>
      <c r="AU81" s="58">
        <f t="shared" si="219"/>
        <v>367.72792056330485</v>
      </c>
      <c r="AV81" s="58">
        <f t="shared" si="219"/>
        <v>367.72792056330485</v>
      </c>
      <c r="AW81" s="58">
        <f t="shared" si="219"/>
        <v>294.1823364506439</v>
      </c>
      <c r="AX81" s="58">
        <f t="shared" si="219"/>
        <v>294.1823364506439</v>
      </c>
      <c r="AY81" s="58">
        <f t="shared" si="219"/>
        <v>294.1823364506439</v>
      </c>
      <c r="AZ81" s="58">
        <f t="shared" si="219"/>
        <v>235.34586916051512</v>
      </c>
      <c r="BA81" s="58">
        <f t="shared" si="219"/>
        <v>235.34586916051512</v>
      </c>
      <c r="BB81" s="58">
        <f t="shared" si="219"/>
        <v>235.34586916051512</v>
      </c>
      <c r="BC81" s="58">
        <f t="shared" si="219"/>
        <v>188.2766953284121</v>
      </c>
      <c r="BD81" s="58">
        <f t="shared" si="219"/>
        <v>188.2766953284121</v>
      </c>
      <c r="BE81" s="58">
        <f t="shared" si="219"/>
        <v>188.2766953284121</v>
      </c>
      <c r="BF81" s="58">
        <f t="shared" si="219"/>
        <v>150.62135626272968</v>
      </c>
      <c r="BG81" s="58">
        <f t="shared" si="219"/>
        <v>150.62135626272968</v>
      </c>
      <c r="BH81" s="58">
        <f t="shared" si="219"/>
        <v>150.62135626272968</v>
      </c>
      <c r="BI81" s="58">
        <f t="shared" si="219"/>
        <v>120.49708501018375</v>
      </c>
      <c r="BJ81" s="58">
        <f t="shared" si="219"/>
        <v>120.49708501018375</v>
      </c>
      <c r="BK81" s="58">
        <f t="shared" si="219"/>
        <v>120.49708501018375</v>
      </c>
      <c r="BL81" s="58">
        <f t="shared" si="219"/>
        <v>96.397668008147008</v>
      </c>
      <c r="BM81" s="58">
        <f t="shared" si="219"/>
        <v>96.397668008147008</v>
      </c>
      <c r="BN81" s="58">
        <f t="shared" si="219"/>
        <v>96.397668008147008</v>
      </c>
      <c r="BO81" s="58">
        <f t="shared" si="219"/>
        <v>77.118134406517612</v>
      </c>
      <c r="BP81" s="58">
        <f t="shared" si="219"/>
        <v>77.118134406517612</v>
      </c>
      <c r="BQ81" s="58">
        <f t="shared" si="219"/>
        <v>77.118134406517612</v>
      </c>
      <c r="BR81" s="58"/>
      <c r="BS81" s="58"/>
      <c r="BT81" s="58"/>
      <c r="BU81" s="58"/>
      <c r="BV81" s="58"/>
      <c r="BW81" s="58"/>
      <c r="BX81" s="58"/>
      <c r="BY81" s="58"/>
      <c r="BZ81" s="58"/>
      <c r="CA81" s="58"/>
      <c r="CB81" s="58"/>
    </row>
    <row r="82" spans="7:80" ht="15.75" hidden="1" customHeight="1" outlineLevel="1" x14ac:dyDescent="0.25">
      <c r="G82" s="141"/>
      <c r="H82" s="5" t="s">
        <v>8</v>
      </c>
      <c r="AB82" s="57"/>
      <c r="AC82" s="57"/>
      <c r="AD82" s="57"/>
      <c r="AE82" s="57"/>
      <c r="AF82" s="57"/>
      <c r="AG82" s="57"/>
      <c r="AH82" s="81">
        <f t="shared" si="216"/>
        <v>307.8079692215162</v>
      </c>
      <c r="AI82" s="58">
        <f t="shared" si="217"/>
        <v>307.8079692215162</v>
      </c>
      <c r="AJ82" s="58">
        <f t="shared" si="218"/>
        <v>307.8079692215162</v>
      </c>
      <c r="AK82" s="58">
        <f t="shared" ref="AK82:AK83" si="220">AH82</f>
        <v>307.8079692215162</v>
      </c>
      <c r="AL82" s="58">
        <f t="shared" ref="AL82:AL83" si="221">AH82</f>
        <v>307.8079692215162</v>
      </c>
      <c r="AM82" s="58">
        <f t="shared" ref="AM82:AM83" si="222">AH82</f>
        <v>307.8079692215162</v>
      </c>
      <c r="AN82" s="81">
        <f t="shared" ref="AN82:BQ82" si="223">AH82*0.8</f>
        <v>246.24637537721298</v>
      </c>
      <c r="AO82" s="58">
        <f t="shared" si="223"/>
        <v>246.24637537721298</v>
      </c>
      <c r="AP82" s="58">
        <f t="shared" si="223"/>
        <v>246.24637537721298</v>
      </c>
      <c r="AQ82" s="58">
        <f t="shared" si="223"/>
        <v>246.24637537721298</v>
      </c>
      <c r="AR82" s="58">
        <f t="shared" si="223"/>
        <v>246.24637537721298</v>
      </c>
      <c r="AS82" s="58">
        <f t="shared" si="223"/>
        <v>246.24637537721298</v>
      </c>
      <c r="AT82" s="58">
        <f t="shared" si="223"/>
        <v>196.99710030177039</v>
      </c>
      <c r="AU82" s="58">
        <f t="shared" si="223"/>
        <v>196.99710030177039</v>
      </c>
      <c r="AV82" s="58">
        <f t="shared" si="223"/>
        <v>196.99710030177039</v>
      </c>
      <c r="AW82" s="58">
        <f t="shared" si="223"/>
        <v>196.99710030177039</v>
      </c>
      <c r="AX82" s="58">
        <f t="shared" si="223"/>
        <v>196.99710030177039</v>
      </c>
      <c r="AY82" s="58">
        <f t="shared" si="223"/>
        <v>196.99710030177039</v>
      </c>
      <c r="AZ82" s="58">
        <f t="shared" si="223"/>
        <v>157.59768024141633</v>
      </c>
      <c r="BA82" s="58">
        <f t="shared" si="223"/>
        <v>157.59768024141633</v>
      </c>
      <c r="BB82" s="58">
        <f t="shared" si="223"/>
        <v>157.59768024141633</v>
      </c>
      <c r="BC82" s="58">
        <f t="shared" si="223"/>
        <v>157.59768024141633</v>
      </c>
      <c r="BD82" s="58">
        <f t="shared" si="223"/>
        <v>157.59768024141633</v>
      </c>
      <c r="BE82" s="58">
        <f t="shared" si="223"/>
        <v>157.59768024141633</v>
      </c>
      <c r="BF82" s="58">
        <f t="shared" si="223"/>
        <v>126.07814419313307</v>
      </c>
      <c r="BG82" s="58">
        <f t="shared" si="223"/>
        <v>126.07814419313307</v>
      </c>
      <c r="BH82" s="58">
        <f t="shared" si="223"/>
        <v>126.07814419313307</v>
      </c>
      <c r="BI82" s="58">
        <f t="shared" si="223"/>
        <v>126.07814419313307</v>
      </c>
      <c r="BJ82" s="58">
        <f t="shared" si="223"/>
        <v>126.07814419313307</v>
      </c>
      <c r="BK82" s="58">
        <f t="shared" si="223"/>
        <v>126.07814419313307</v>
      </c>
      <c r="BL82" s="58">
        <f t="shared" si="223"/>
        <v>100.86251535450646</v>
      </c>
      <c r="BM82" s="58">
        <f t="shared" si="223"/>
        <v>100.86251535450646</v>
      </c>
      <c r="BN82" s="58">
        <f t="shared" si="223"/>
        <v>100.86251535450646</v>
      </c>
      <c r="BO82" s="58">
        <f t="shared" si="223"/>
        <v>100.86251535450646</v>
      </c>
      <c r="BP82" s="58">
        <f t="shared" si="223"/>
        <v>100.86251535450646</v>
      </c>
      <c r="BQ82" s="58">
        <f t="shared" si="223"/>
        <v>100.86251535450646</v>
      </c>
      <c r="BR82" s="58"/>
      <c r="BS82" s="58"/>
      <c r="BT82" s="58"/>
      <c r="BU82" s="58"/>
      <c r="BV82" s="58"/>
      <c r="BW82" s="58"/>
      <c r="BX82" s="58"/>
      <c r="BY82" s="58"/>
      <c r="BZ82" s="58"/>
      <c r="CA82" s="58"/>
      <c r="CB82" s="58"/>
    </row>
    <row r="83" spans="7:80" ht="15.75" hidden="1" customHeight="1" outlineLevel="1" x14ac:dyDescent="0.25">
      <c r="G83" s="141"/>
      <c r="H83" s="5" t="s">
        <v>10</v>
      </c>
      <c r="AB83" s="57"/>
      <c r="AC83" s="57"/>
      <c r="AD83" s="57"/>
      <c r="AE83" s="57"/>
      <c r="AF83" s="57"/>
      <c r="AG83" s="57"/>
      <c r="AH83" s="81">
        <f t="shared" si="216"/>
        <v>76.951992305379051</v>
      </c>
      <c r="AI83" s="58">
        <f t="shared" si="217"/>
        <v>76.951992305379051</v>
      </c>
      <c r="AJ83" s="58">
        <f t="shared" si="218"/>
        <v>76.951992305379051</v>
      </c>
      <c r="AK83" s="58">
        <f t="shared" si="220"/>
        <v>76.951992305379051</v>
      </c>
      <c r="AL83" s="58">
        <f t="shared" si="221"/>
        <v>76.951992305379051</v>
      </c>
      <c r="AM83" s="58">
        <f t="shared" si="222"/>
        <v>76.951992305379051</v>
      </c>
      <c r="AN83" s="58">
        <f>AH83</f>
        <v>76.951992305379051</v>
      </c>
      <c r="AO83" s="58">
        <f>AH83</f>
        <v>76.951992305379051</v>
      </c>
      <c r="AP83" s="58">
        <f>AH83</f>
        <v>76.951992305379051</v>
      </c>
      <c r="AQ83" s="58">
        <f>AH83</f>
        <v>76.951992305379051</v>
      </c>
      <c r="AR83" s="58">
        <f>AH83</f>
        <v>76.951992305379051</v>
      </c>
      <c r="AS83" s="58">
        <f>AH83</f>
        <v>76.951992305379051</v>
      </c>
      <c r="AT83" s="58">
        <f t="shared" ref="AT83:BQ83" si="224">AH83*0.8</f>
        <v>61.561593844303246</v>
      </c>
      <c r="AU83" s="58">
        <f t="shared" si="224"/>
        <v>61.561593844303246</v>
      </c>
      <c r="AV83" s="58">
        <f t="shared" si="224"/>
        <v>61.561593844303246</v>
      </c>
      <c r="AW83" s="58">
        <f t="shared" si="224"/>
        <v>61.561593844303246</v>
      </c>
      <c r="AX83" s="58">
        <f t="shared" si="224"/>
        <v>61.561593844303246</v>
      </c>
      <c r="AY83" s="58">
        <f t="shared" si="224"/>
        <v>61.561593844303246</v>
      </c>
      <c r="AZ83" s="58">
        <f t="shared" si="224"/>
        <v>61.561593844303246</v>
      </c>
      <c r="BA83" s="58">
        <f t="shared" si="224"/>
        <v>61.561593844303246</v>
      </c>
      <c r="BB83" s="58">
        <f t="shared" si="224"/>
        <v>61.561593844303246</v>
      </c>
      <c r="BC83" s="58">
        <f t="shared" si="224"/>
        <v>61.561593844303246</v>
      </c>
      <c r="BD83" s="58">
        <f t="shared" si="224"/>
        <v>61.561593844303246</v>
      </c>
      <c r="BE83" s="58">
        <f t="shared" si="224"/>
        <v>61.561593844303246</v>
      </c>
      <c r="BF83" s="58">
        <f t="shared" si="224"/>
        <v>49.249275075442597</v>
      </c>
      <c r="BG83" s="58">
        <f t="shared" si="224"/>
        <v>49.249275075442597</v>
      </c>
      <c r="BH83" s="58">
        <f t="shared" si="224"/>
        <v>49.249275075442597</v>
      </c>
      <c r="BI83" s="58">
        <f t="shared" si="224"/>
        <v>49.249275075442597</v>
      </c>
      <c r="BJ83" s="58">
        <f t="shared" si="224"/>
        <v>49.249275075442597</v>
      </c>
      <c r="BK83" s="58">
        <f t="shared" si="224"/>
        <v>49.249275075442597</v>
      </c>
      <c r="BL83" s="58">
        <f t="shared" si="224"/>
        <v>49.249275075442597</v>
      </c>
      <c r="BM83" s="58">
        <f t="shared" si="224"/>
        <v>49.249275075442597</v>
      </c>
      <c r="BN83" s="58">
        <f t="shared" si="224"/>
        <v>49.249275075442597</v>
      </c>
      <c r="BO83" s="58">
        <f t="shared" si="224"/>
        <v>49.249275075442597</v>
      </c>
      <c r="BP83" s="58">
        <f t="shared" si="224"/>
        <v>49.249275075442597</v>
      </c>
      <c r="BQ83" s="58">
        <f t="shared" si="224"/>
        <v>49.249275075442597</v>
      </c>
      <c r="BR83" s="58"/>
      <c r="BS83" s="58"/>
      <c r="BT83" s="58"/>
      <c r="BU83" s="58"/>
      <c r="BV83" s="58"/>
      <c r="BW83" s="58"/>
      <c r="BX83" s="58"/>
      <c r="BY83" s="58"/>
      <c r="BZ83" s="58"/>
      <c r="CA83" s="58"/>
      <c r="CB83" s="58"/>
    </row>
    <row r="84" spans="7:80" ht="15.75" hidden="1" customHeight="1" outlineLevel="1" x14ac:dyDescent="0.25">
      <c r="G84" s="140">
        <f>G81+1</f>
        <v>26</v>
      </c>
      <c r="H84" s="5" t="s">
        <v>5</v>
      </c>
      <c r="AB84" s="57"/>
      <c r="AC84" s="57"/>
      <c r="AD84" s="57"/>
      <c r="AE84" s="57"/>
      <c r="AF84" s="57"/>
      <c r="AG84" s="57"/>
      <c r="AH84" s="57"/>
      <c r="AI84" s="81">
        <f t="shared" ref="AI84:AI86" si="225">AH81*1.1</f>
        <v>987.55056791903144</v>
      </c>
      <c r="AJ84" s="58">
        <f t="shared" ref="AJ84:AJ86" si="226">AI84</f>
        <v>987.55056791903144</v>
      </c>
      <c r="AK84" s="58">
        <f t="shared" ref="AK84:AK86" si="227">AI84</f>
        <v>987.55056791903144</v>
      </c>
      <c r="AL84" s="81">
        <f t="shared" ref="AL84:BR84" si="228">AI84*0.8</f>
        <v>790.04045433522515</v>
      </c>
      <c r="AM84" s="58">
        <f t="shared" si="228"/>
        <v>790.04045433522515</v>
      </c>
      <c r="AN84" s="58">
        <f t="shared" si="228"/>
        <v>790.04045433522515</v>
      </c>
      <c r="AO84" s="81">
        <f t="shared" si="228"/>
        <v>632.03236346818017</v>
      </c>
      <c r="AP84" s="58">
        <f t="shared" si="228"/>
        <v>632.03236346818017</v>
      </c>
      <c r="AQ84" s="58">
        <f t="shared" si="228"/>
        <v>632.03236346818017</v>
      </c>
      <c r="AR84" s="81">
        <f t="shared" si="228"/>
        <v>505.62589077454413</v>
      </c>
      <c r="AS84" s="58">
        <f t="shared" si="228"/>
        <v>505.62589077454413</v>
      </c>
      <c r="AT84" s="58">
        <f t="shared" si="228"/>
        <v>505.62589077454413</v>
      </c>
      <c r="AU84" s="58">
        <f t="shared" si="228"/>
        <v>404.50071261963535</v>
      </c>
      <c r="AV84" s="58">
        <f t="shared" si="228"/>
        <v>404.50071261963535</v>
      </c>
      <c r="AW84" s="58">
        <f t="shared" si="228"/>
        <v>404.50071261963535</v>
      </c>
      <c r="AX84" s="58">
        <f t="shared" si="228"/>
        <v>323.60057009570829</v>
      </c>
      <c r="AY84" s="58">
        <f t="shared" si="228"/>
        <v>323.60057009570829</v>
      </c>
      <c r="AZ84" s="58">
        <f t="shared" si="228"/>
        <v>323.60057009570829</v>
      </c>
      <c r="BA84" s="58">
        <f t="shared" si="228"/>
        <v>258.88045607656665</v>
      </c>
      <c r="BB84" s="58">
        <f t="shared" si="228"/>
        <v>258.88045607656665</v>
      </c>
      <c r="BC84" s="58">
        <f t="shared" si="228"/>
        <v>258.88045607656665</v>
      </c>
      <c r="BD84" s="58">
        <f t="shared" si="228"/>
        <v>207.10436486125332</v>
      </c>
      <c r="BE84" s="58">
        <f t="shared" si="228"/>
        <v>207.10436486125332</v>
      </c>
      <c r="BF84" s="58">
        <f t="shared" si="228"/>
        <v>207.10436486125332</v>
      </c>
      <c r="BG84" s="58">
        <f t="shared" si="228"/>
        <v>165.68349188900265</v>
      </c>
      <c r="BH84" s="58">
        <f t="shared" si="228"/>
        <v>165.68349188900265</v>
      </c>
      <c r="BI84" s="58">
        <f t="shared" si="228"/>
        <v>165.68349188900265</v>
      </c>
      <c r="BJ84" s="58">
        <f t="shared" si="228"/>
        <v>132.54679351120214</v>
      </c>
      <c r="BK84" s="58">
        <f t="shared" si="228"/>
        <v>132.54679351120214</v>
      </c>
      <c r="BL84" s="58">
        <f t="shared" si="228"/>
        <v>132.54679351120214</v>
      </c>
      <c r="BM84" s="58">
        <f t="shared" si="228"/>
        <v>106.03743480896172</v>
      </c>
      <c r="BN84" s="58">
        <f t="shared" si="228"/>
        <v>106.03743480896172</v>
      </c>
      <c r="BO84" s="58">
        <f t="shared" si="228"/>
        <v>106.03743480896172</v>
      </c>
      <c r="BP84" s="58">
        <f t="shared" si="228"/>
        <v>84.829947847169379</v>
      </c>
      <c r="BQ84" s="58">
        <f t="shared" si="228"/>
        <v>84.829947847169379</v>
      </c>
      <c r="BR84" s="58">
        <f t="shared" si="228"/>
        <v>84.829947847169379</v>
      </c>
      <c r="BS84" s="58"/>
      <c r="BT84" s="58"/>
      <c r="BU84" s="58"/>
      <c r="BV84" s="58"/>
      <c r="BW84" s="58"/>
      <c r="BX84" s="58"/>
      <c r="BY84" s="58"/>
      <c r="BZ84" s="58"/>
      <c r="CA84" s="58"/>
      <c r="CB84" s="58"/>
    </row>
    <row r="85" spans="7:80" ht="15.75" hidden="1" customHeight="1" outlineLevel="1" x14ac:dyDescent="0.25">
      <c r="G85" s="141"/>
      <c r="H85" s="5" t="s">
        <v>8</v>
      </c>
      <c r="AB85" s="57"/>
      <c r="AC85" s="57"/>
      <c r="AD85" s="57"/>
      <c r="AE85" s="57"/>
      <c r="AF85" s="57"/>
      <c r="AG85" s="57"/>
      <c r="AH85" s="57"/>
      <c r="AI85" s="81">
        <f t="shared" si="225"/>
        <v>338.58876614366784</v>
      </c>
      <c r="AJ85" s="58">
        <f t="shared" si="226"/>
        <v>338.58876614366784</v>
      </c>
      <c r="AK85" s="58">
        <f t="shared" si="227"/>
        <v>338.58876614366784</v>
      </c>
      <c r="AL85" s="58">
        <f t="shared" ref="AL85:AL86" si="229">AI85</f>
        <v>338.58876614366784</v>
      </c>
      <c r="AM85" s="58">
        <f t="shared" ref="AM85:AM86" si="230">AI85</f>
        <v>338.58876614366784</v>
      </c>
      <c r="AN85" s="58">
        <f t="shared" ref="AN85:AN86" si="231">AI85</f>
        <v>338.58876614366784</v>
      </c>
      <c r="AO85" s="81">
        <f t="shared" ref="AO85:BR85" si="232">AI85*0.8</f>
        <v>270.87101291493428</v>
      </c>
      <c r="AP85" s="58">
        <f t="shared" si="232"/>
        <v>270.87101291493428</v>
      </c>
      <c r="AQ85" s="58">
        <f t="shared" si="232"/>
        <v>270.87101291493428</v>
      </c>
      <c r="AR85" s="58">
        <f t="shared" si="232"/>
        <v>270.87101291493428</v>
      </c>
      <c r="AS85" s="58">
        <f t="shared" si="232"/>
        <v>270.87101291493428</v>
      </c>
      <c r="AT85" s="58">
        <f t="shared" si="232"/>
        <v>270.87101291493428</v>
      </c>
      <c r="AU85" s="58">
        <f t="shared" si="232"/>
        <v>216.69681033194743</v>
      </c>
      <c r="AV85" s="58">
        <f t="shared" si="232"/>
        <v>216.69681033194743</v>
      </c>
      <c r="AW85" s="58">
        <f t="shared" si="232"/>
        <v>216.69681033194743</v>
      </c>
      <c r="AX85" s="58">
        <f t="shared" si="232"/>
        <v>216.69681033194743</v>
      </c>
      <c r="AY85" s="58">
        <f t="shared" si="232"/>
        <v>216.69681033194743</v>
      </c>
      <c r="AZ85" s="58">
        <f t="shared" si="232"/>
        <v>216.69681033194743</v>
      </c>
      <c r="BA85" s="58">
        <f t="shared" si="232"/>
        <v>173.35744826555796</v>
      </c>
      <c r="BB85" s="58">
        <f t="shared" si="232"/>
        <v>173.35744826555796</v>
      </c>
      <c r="BC85" s="58">
        <f t="shared" si="232"/>
        <v>173.35744826555796</v>
      </c>
      <c r="BD85" s="58">
        <f t="shared" si="232"/>
        <v>173.35744826555796</v>
      </c>
      <c r="BE85" s="58">
        <f t="shared" si="232"/>
        <v>173.35744826555796</v>
      </c>
      <c r="BF85" s="58">
        <f t="shared" si="232"/>
        <v>173.35744826555796</v>
      </c>
      <c r="BG85" s="58">
        <f t="shared" si="232"/>
        <v>138.68595861244637</v>
      </c>
      <c r="BH85" s="58">
        <f t="shared" si="232"/>
        <v>138.68595861244637</v>
      </c>
      <c r="BI85" s="58">
        <f t="shared" si="232"/>
        <v>138.68595861244637</v>
      </c>
      <c r="BJ85" s="58">
        <f t="shared" si="232"/>
        <v>138.68595861244637</v>
      </c>
      <c r="BK85" s="58">
        <f t="shared" si="232"/>
        <v>138.68595861244637</v>
      </c>
      <c r="BL85" s="58">
        <f t="shared" si="232"/>
        <v>138.68595861244637</v>
      </c>
      <c r="BM85" s="58">
        <f t="shared" si="232"/>
        <v>110.9487668899571</v>
      </c>
      <c r="BN85" s="58">
        <f t="shared" si="232"/>
        <v>110.9487668899571</v>
      </c>
      <c r="BO85" s="58">
        <f t="shared" si="232"/>
        <v>110.9487668899571</v>
      </c>
      <c r="BP85" s="58">
        <f t="shared" si="232"/>
        <v>110.9487668899571</v>
      </c>
      <c r="BQ85" s="58">
        <f t="shared" si="232"/>
        <v>110.9487668899571</v>
      </c>
      <c r="BR85" s="58">
        <f t="shared" si="232"/>
        <v>110.9487668899571</v>
      </c>
      <c r="BS85" s="58"/>
      <c r="BT85" s="58"/>
      <c r="BU85" s="58"/>
      <c r="BV85" s="58"/>
      <c r="BW85" s="58"/>
      <c r="BX85" s="58"/>
      <c r="BY85" s="58"/>
      <c r="BZ85" s="58"/>
      <c r="CA85" s="58"/>
      <c r="CB85" s="58"/>
    </row>
    <row r="86" spans="7:80" ht="15.75" hidden="1" customHeight="1" outlineLevel="1" x14ac:dyDescent="0.25">
      <c r="G86" s="141"/>
      <c r="H86" s="5" t="s">
        <v>10</v>
      </c>
      <c r="AB86" s="57"/>
      <c r="AC86" s="57"/>
      <c r="AD86" s="57"/>
      <c r="AE86" s="57"/>
      <c r="AF86" s="57"/>
      <c r="AG86" s="57"/>
      <c r="AH86" s="57"/>
      <c r="AI86" s="81">
        <f t="shared" si="225"/>
        <v>84.64719153591696</v>
      </c>
      <c r="AJ86" s="58">
        <f t="shared" si="226"/>
        <v>84.64719153591696</v>
      </c>
      <c r="AK86" s="58">
        <f t="shared" si="227"/>
        <v>84.64719153591696</v>
      </c>
      <c r="AL86" s="58">
        <f t="shared" si="229"/>
        <v>84.64719153591696</v>
      </c>
      <c r="AM86" s="58">
        <f t="shared" si="230"/>
        <v>84.64719153591696</v>
      </c>
      <c r="AN86" s="58">
        <f t="shared" si="231"/>
        <v>84.64719153591696</v>
      </c>
      <c r="AO86" s="58">
        <f>AI86</f>
        <v>84.64719153591696</v>
      </c>
      <c r="AP86" s="58">
        <f>AI86</f>
        <v>84.64719153591696</v>
      </c>
      <c r="AQ86" s="58">
        <f>AI86</f>
        <v>84.64719153591696</v>
      </c>
      <c r="AR86" s="58">
        <f>AI86</f>
        <v>84.64719153591696</v>
      </c>
      <c r="AS86" s="58">
        <f>AI86</f>
        <v>84.64719153591696</v>
      </c>
      <c r="AT86" s="58">
        <f>AI86</f>
        <v>84.64719153591696</v>
      </c>
      <c r="AU86" s="58">
        <f t="shared" ref="AU86:BR86" si="233">AI86*0.8</f>
        <v>67.717753228733571</v>
      </c>
      <c r="AV86" s="58">
        <f t="shared" si="233"/>
        <v>67.717753228733571</v>
      </c>
      <c r="AW86" s="58">
        <f t="shared" si="233"/>
        <v>67.717753228733571</v>
      </c>
      <c r="AX86" s="58">
        <f t="shared" si="233"/>
        <v>67.717753228733571</v>
      </c>
      <c r="AY86" s="58">
        <f t="shared" si="233"/>
        <v>67.717753228733571</v>
      </c>
      <c r="AZ86" s="58">
        <f t="shared" si="233"/>
        <v>67.717753228733571</v>
      </c>
      <c r="BA86" s="58">
        <f t="shared" si="233"/>
        <v>67.717753228733571</v>
      </c>
      <c r="BB86" s="58">
        <f t="shared" si="233"/>
        <v>67.717753228733571</v>
      </c>
      <c r="BC86" s="58">
        <f t="shared" si="233"/>
        <v>67.717753228733571</v>
      </c>
      <c r="BD86" s="58">
        <f t="shared" si="233"/>
        <v>67.717753228733571</v>
      </c>
      <c r="BE86" s="58">
        <f t="shared" si="233"/>
        <v>67.717753228733571</v>
      </c>
      <c r="BF86" s="58">
        <f t="shared" si="233"/>
        <v>67.717753228733571</v>
      </c>
      <c r="BG86" s="58">
        <f t="shared" si="233"/>
        <v>54.174202582986858</v>
      </c>
      <c r="BH86" s="58">
        <f t="shared" si="233"/>
        <v>54.174202582986858</v>
      </c>
      <c r="BI86" s="58">
        <f t="shared" si="233"/>
        <v>54.174202582986858</v>
      </c>
      <c r="BJ86" s="58">
        <f t="shared" si="233"/>
        <v>54.174202582986858</v>
      </c>
      <c r="BK86" s="58">
        <f t="shared" si="233"/>
        <v>54.174202582986858</v>
      </c>
      <c r="BL86" s="58">
        <f t="shared" si="233"/>
        <v>54.174202582986858</v>
      </c>
      <c r="BM86" s="58">
        <f t="shared" si="233"/>
        <v>54.174202582986858</v>
      </c>
      <c r="BN86" s="58">
        <f t="shared" si="233"/>
        <v>54.174202582986858</v>
      </c>
      <c r="BO86" s="58">
        <f t="shared" si="233"/>
        <v>54.174202582986858</v>
      </c>
      <c r="BP86" s="58">
        <f t="shared" si="233"/>
        <v>54.174202582986858</v>
      </c>
      <c r="BQ86" s="58">
        <f t="shared" si="233"/>
        <v>54.174202582986858</v>
      </c>
      <c r="BR86" s="58">
        <f t="shared" si="233"/>
        <v>54.174202582986858</v>
      </c>
      <c r="BS86" s="58"/>
      <c r="BT86" s="58"/>
      <c r="BU86" s="58"/>
      <c r="BV86" s="58"/>
      <c r="BW86" s="58"/>
      <c r="BX86" s="58"/>
      <c r="BY86" s="58"/>
      <c r="BZ86" s="58"/>
      <c r="CA86" s="58"/>
      <c r="CB86" s="58"/>
    </row>
    <row r="87" spans="7:80" ht="15.75" hidden="1" customHeight="1" outlineLevel="1" x14ac:dyDescent="0.25">
      <c r="G87" s="140">
        <f>G84+1</f>
        <v>27</v>
      </c>
      <c r="H87" s="5" t="s">
        <v>5</v>
      </c>
      <c r="AB87" s="57"/>
      <c r="AC87" s="57"/>
      <c r="AD87" s="57"/>
      <c r="AE87" s="57"/>
      <c r="AF87" s="57"/>
      <c r="AG87" s="57"/>
      <c r="AH87" s="57"/>
      <c r="AI87" s="57"/>
      <c r="AJ87" s="81">
        <f t="shared" ref="AJ87:AJ89" si="234">AI84*1.1</f>
        <v>1086.3056247109346</v>
      </c>
      <c r="AK87" s="58">
        <f t="shared" ref="AK87:AK89" si="235">AJ87</f>
        <v>1086.3056247109346</v>
      </c>
      <c r="AL87" s="58">
        <f t="shared" ref="AL87:AL89" si="236">AJ87</f>
        <v>1086.3056247109346</v>
      </c>
      <c r="AM87" s="81">
        <f t="shared" ref="AM87:BS87" si="237">AJ87*0.8</f>
        <v>869.04449976874776</v>
      </c>
      <c r="AN87" s="58">
        <f t="shared" si="237"/>
        <v>869.04449976874776</v>
      </c>
      <c r="AO87" s="58">
        <f t="shared" si="237"/>
        <v>869.04449976874776</v>
      </c>
      <c r="AP87" s="81">
        <f t="shared" si="237"/>
        <v>695.2355998149983</v>
      </c>
      <c r="AQ87" s="58">
        <f t="shared" si="237"/>
        <v>695.2355998149983</v>
      </c>
      <c r="AR87" s="58">
        <f t="shared" si="237"/>
        <v>695.2355998149983</v>
      </c>
      <c r="AS87" s="81">
        <f t="shared" si="237"/>
        <v>556.18847985199864</v>
      </c>
      <c r="AT87" s="58">
        <f t="shared" si="237"/>
        <v>556.18847985199864</v>
      </c>
      <c r="AU87" s="58">
        <f t="shared" si="237"/>
        <v>556.18847985199864</v>
      </c>
      <c r="AV87" s="58">
        <f t="shared" si="237"/>
        <v>444.95078388159891</v>
      </c>
      <c r="AW87" s="58">
        <f t="shared" si="237"/>
        <v>444.95078388159891</v>
      </c>
      <c r="AX87" s="58">
        <f t="shared" si="237"/>
        <v>444.95078388159891</v>
      </c>
      <c r="AY87" s="58">
        <f t="shared" si="237"/>
        <v>355.96062710527917</v>
      </c>
      <c r="AZ87" s="58">
        <f t="shared" si="237"/>
        <v>355.96062710527917</v>
      </c>
      <c r="BA87" s="58">
        <f t="shared" si="237"/>
        <v>355.96062710527917</v>
      </c>
      <c r="BB87" s="58">
        <f t="shared" si="237"/>
        <v>284.76850168422334</v>
      </c>
      <c r="BC87" s="58">
        <f t="shared" si="237"/>
        <v>284.76850168422334</v>
      </c>
      <c r="BD87" s="58">
        <f t="shared" si="237"/>
        <v>284.76850168422334</v>
      </c>
      <c r="BE87" s="58">
        <f t="shared" si="237"/>
        <v>227.81480134737868</v>
      </c>
      <c r="BF87" s="58">
        <f t="shared" si="237"/>
        <v>227.81480134737868</v>
      </c>
      <c r="BG87" s="58">
        <f t="shared" si="237"/>
        <v>227.81480134737868</v>
      </c>
      <c r="BH87" s="58">
        <f t="shared" si="237"/>
        <v>182.25184107790295</v>
      </c>
      <c r="BI87" s="58">
        <f t="shared" si="237"/>
        <v>182.25184107790295</v>
      </c>
      <c r="BJ87" s="58">
        <f t="shared" si="237"/>
        <v>182.25184107790295</v>
      </c>
      <c r="BK87" s="58">
        <f t="shared" si="237"/>
        <v>145.80147286232236</v>
      </c>
      <c r="BL87" s="58">
        <f t="shared" si="237"/>
        <v>145.80147286232236</v>
      </c>
      <c r="BM87" s="58">
        <f t="shared" si="237"/>
        <v>145.80147286232236</v>
      </c>
      <c r="BN87" s="58">
        <f t="shared" si="237"/>
        <v>116.64117828985789</v>
      </c>
      <c r="BO87" s="58">
        <f t="shared" si="237"/>
        <v>116.64117828985789</v>
      </c>
      <c r="BP87" s="58">
        <f t="shared" si="237"/>
        <v>116.64117828985789</v>
      </c>
      <c r="BQ87" s="58">
        <f t="shared" si="237"/>
        <v>93.312942631886315</v>
      </c>
      <c r="BR87" s="58">
        <f t="shared" si="237"/>
        <v>93.312942631886315</v>
      </c>
      <c r="BS87" s="58">
        <f t="shared" si="237"/>
        <v>93.312942631886315</v>
      </c>
      <c r="BT87" s="58"/>
      <c r="BU87" s="58"/>
      <c r="BV87" s="58"/>
      <c r="BW87" s="58"/>
      <c r="BX87" s="58"/>
      <c r="BY87" s="58"/>
      <c r="BZ87" s="58"/>
      <c r="CA87" s="58"/>
      <c r="CB87" s="58"/>
    </row>
    <row r="88" spans="7:80" ht="15.75" hidden="1" customHeight="1" outlineLevel="1" x14ac:dyDescent="0.25">
      <c r="G88" s="141"/>
      <c r="H88" s="5" t="s">
        <v>8</v>
      </c>
      <c r="AB88" s="57"/>
      <c r="AC88" s="57"/>
      <c r="AD88" s="57"/>
      <c r="AE88" s="57"/>
      <c r="AF88" s="57"/>
      <c r="AG88" s="57"/>
      <c r="AH88" s="57"/>
      <c r="AI88" s="57"/>
      <c r="AJ88" s="81">
        <f t="shared" si="234"/>
        <v>372.44764275803465</v>
      </c>
      <c r="AK88" s="58">
        <f t="shared" si="235"/>
        <v>372.44764275803465</v>
      </c>
      <c r="AL88" s="58">
        <f t="shared" si="236"/>
        <v>372.44764275803465</v>
      </c>
      <c r="AM88" s="58">
        <f t="shared" ref="AM88:AM89" si="238">AJ88</f>
        <v>372.44764275803465</v>
      </c>
      <c r="AN88" s="58">
        <f t="shared" ref="AN88:AN89" si="239">AJ88</f>
        <v>372.44764275803465</v>
      </c>
      <c r="AO88" s="58">
        <f t="shared" ref="AO88:AO89" si="240">AJ88</f>
        <v>372.44764275803465</v>
      </c>
      <c r="AP88" s="81">
        <f t="shared" ref="AP88:BS88" si="241">AJ88*0.8</f>
        <v>297.95811420642775</v>
      </c>
      <c r="AQ88" s="58">
        <f t="shared" si="241"/>
        <v>297.95811420642775</v>
      </c>
      <c r="AR88" s="58">
        <f t="shared" si="241"/>
        <v>297.95811420642775</v>
      </c>
      <c r="AS88" s="58">
        <f t="shared" si="241"/>
        <v>297.95811420642775</v>
      </c>
      <c r="AT88" s="58">
        <f t="shared" si="241"/>
        <v>297.95811420642775</v>
      </c>
      <c r="AU88" s="58">
        <f t="shared" si="241"/>
        <v>297.95811420642775</v>
      </c>
      <c r="AV88" s="58">
        <f t="shared" si="241"/>
        <v>238.36649136514222</v>
      </c>
      <c r="AW88" s="58">
        <f t="shared" si="241"/>
        <v>238.36649136514222</v>
      </c>
      <c r="AX88" s="58">
        <f t="shared" si="241"/>
        <v>238.36649136514222</v>
      </c>
      <c r="AY88" s="58">
        <f t="shared" si="241"/>
        <v>238.36649136514222</v>
      </c>
      <c r="AZ88" s="58">
        <f t="shared" si="241"/>
        <v>238.36649136514222</v>
      </c>
      <c r="BA88" s="58">
        <f t="shared" si="241"/>
        <v>238.36649136514222</v>
      </c>
      <c r="BB88" s="58">
        <f t="shared" si="241"/>
        <v>190.6931930921138</v>
      </c>
      <c r="BC88" s="58">
        <f t="shared" si="241"/>
        <v>190.6931930921138</v>
      </c>
      <c r="BD88" s="58">
        <f t="shared" si="241"/>
        <v>190.6931930921138</v>
      </c>
      <c r="BE88" s="58">
        <f t="shared" si="241"/>
        <v>190.6931930921138</v>
      </c>
      <c r="BF88" s="58">
        <f t="shared" si="241"/>
        <v>190.6931930921138</v>
      </c>
      <c r="BG88" s="58">
        <f t="shared" si="241"/>
        <v>190.6931930921138</v>
      </c>
      <c r="BH88" s="58">
        <f t="shared" si="241"/>
        <v>152.55455447369104</v>
      </c>
      <c r="BI88" s="58">
        <f t="shared" si="241"/>
        <v>152.55455447369104</v>
      </c>
      <c r="BJ88" s="58">
        <f t="shared" si="241"/>
        <v>152.55455447369104</v>
      </c>
      <c r="BK88" s="58">
        <f t="shared" si="241"/>
        <v>152.55455447369104</v>
      </c>
      <c r="BL88" s="58">
        <f t="shared" si="241"/>
        <v>152.55455447369104</v>
      </c>
      <c r="BM88" s="58">
        <f t="shared" si="241"/>
        <v>152.55455447369104</v>
      </c>
      <c r="BN88" s="58">
        <f t="shared" si="241"/>
        <v>122.04364357895284</v>
      </c>
      <c r="BO88" s="58">
        <f t="shared" si="241"/>
        <v>122.04364357895284</v>
      </c>
      <c r="BP88" s="58">
        <f t="shared" si="241"/>
        <v>122.04364357895284</v>
      </c>
      <c r="BQ88" s="58">
        <f t="shared" si="241"/>
        <v>122.04364357895284</v>
      </c>
      <c r="BR88" s="58">
        <f t="shared" si="241"/>
        <v>122.04364357895284</v>
      </c>
      <c r="BS88" s="58">
        <f t="shared" si="241"/>
        <v>122.04364357895284</v>
      </c>
      <c r="BT88" s="58"/>
      <c r="BU88" s="58"/>
      <c r="BV88" s="58"/>
      <c r="BW88" s="58"/>
      <c r="BX88" s="58"/>
      <c r="BY88" s="58"/>
      <c r="BZ88" s="58"/>
      <c r="CA88" s="58"/>
      <c r="CB88" s="58"/>
    </row>
    <row r="89" spans="7:80" ht="15.75" hidden="1" customHeight="1" outlineLevel="1" x14ac:dyDescent="0.25">
      <c r="G89" s="141"/>
      <c r="H89" s="5" t="s">
        <v>10</v>
      </c>
      <c r="AB89" s="57"/>
      <c r="AC89" s="57"/>
      <c r="AD89" s="57"/>
      <c r="AE89" s="57"/>
      <c r="AF89" s="57"/>
      <c r="AG89" s="57"/>
      <c r="AH89" s="57"/>
      <c r="AI89" s="57"/>
      <c r="AJ89" s="81">
        <f t="shared" si="234"/>
        <v>93.111910689508662</v>
      </c>
      <c r="AK89" s="58">
        <f t="shared" si="235"/>
        <v>93.111910689508662</v>
      </c>
      <c r="AL89" s="58">
        <f t="shared" si="236"/>
        <v>93.111910689508662</v>
      </c>
      <c r="AM89" s="58">
        <f t="shared" si="238"/>
        <v>93.111910689508662</v>
      </c>
      <c r="AN89" s="58">
        <f t="shared" si="239"/>
        <v>93.111910689508662</v>
      </c>
      <c r="AO89" s="58">
        <f t="shared" si="240"/>
        <v>93.111910689508662</v>
      </c>
      <c r="AP89" s="58">
        <f>AJ89</f>
        <v>93.111910689508662</v>
      </c>
      <c r="AQ89" s="58">
        <f>AJ89</f>
        <v>93.111910689508662</v>
      </c>
      <c r="AR89" s="58">
        <f>AJ89</f>
        <v>93.111910689508662</v>
      </c>
      <c r="AS89" s="58">
        <f>AJ89</f>
        <v>93.111910689508662</v>
      </c>
      <c r="AT89" s="58">
        <f>AJ89</f>
        <v>93.111910689508662</v>
      </c>
      <c r="AU89" s="58">
        <f>AJ89</f>
        <v>93.111910689508662</v>
      </c>
      <c r="AV89" s="58">
        <f t="shared" ref="AV89:BS89" si="242">AJ89*0.8</f>
        <v>74.489528551606938</v>
      </c>
      <c r="AW89" s="58">
        <f t="shared" si="242"/>
        <v>74.489528551606938</v>
      </c>
      <c r="AX89" s="58">
        <f t="shared" si="242"/>
        <v>74.489528551606938</v>
      </c>
      <c r="AY89" s="58">
        <f t="shared" si="242"/>
        <v>74.489528551606938</v>
      </c>
      <c r="AZ89" s="58">
        <f t="shared" si="242"/>
        <v>74.489528551606938</v>
      </c>
      <c r="BA89" s="58">
        <f t="shared" si="242"/>
        <v>74.489528551606938</v>
      </c>
      <c r="BB89" s="58">
        <f t="shared" si="242"/>
        <v>74.489528551606938</v>
      </c>
      <c r="BC89" s="58">
        <f t="shared" si="242"/>
        <v>74.489528551606938</v>
      </c>
      <c r="BD89" s="58">
        <f t="shared" si="242"/>
        <v>74.489528551606938</v>
      </c>
      <c r="BE89" s="58">
        <f t="shared" si="242"/>
        <v>74.489528551606938</v>
      </c>
      <c r="BF89" s="58">
        <f t="shared" si="242"/>
        <v>74.489528551606938</v>
      </c>
      <c r="BG89" s="58">
        <f t="shared" si="242"/>
        <v>74.489528551606938</v>
      </c>
      <c r="BH89" s="58">
        <f t="shared" si="242"/>
        <v>59.591622841285556</v>
      </c>
      <c r="BI89" s="58">
        <f t="shared" si="242"/>
        <v>59.591622841285556</v>
      </c>
      <c r="BJ89" s="58">
        <f t="shared" si="242"/>
        <v>59.591622841285556</v>
      </c>
      <c r="BK89" s="58">
        <f t="shared" si="242"/>
        <v>59.591622841285556</v>
      </c>
      <c r="BL89" s="58">
        <f t="shared" si="242"/>
        <v>59.591622841285556</v>
      </c>
      <c r="BM89" s="58">
        <f t="shared" si="242"/>
        <v>59.591622841285556</v>
      </c>
      <c r="BN89" s="58">
        <f t="shared" si="242"/>
        <v>59.591622841285556</v>
      </c>
      <c r="BO89" s="58">
        <f t="shared" si="242"/>
        <v>59.591622841285556</v>
      </c>
      <c r="BP89" s="58">
        <f t="shared" si="242"/>
        <v>59.591622841285556</v>
      </c>
      <c r="BQ89" s="58">
        <f t="shared" si="242"/>
        <v>59.591622841285556</v>
      </c>
      <c r="BR89" s="58">
        <f t="shared" si="242"/>
        <v>59.591622841285556</v>
      </c>
      <c r="BS89" s="58">
        <f t="shared" si="242"/>
        <v>59.591622841285556</v>
      </c>
      <c r="BT89" s="58"/>
      <c r="BU89" s="58"/>
      <c r="BV89" s="58"/>
      <c r="BW89" s="58"/>
      <c r="BX89" s="58"/>
      <c r="BY89" s="58"/>
      <c r="BZ89" s="58"/>
      <c r="CA89" s="58"/>
      <c r="CB89" s="58"/>
    </row>
    <row r="90" spans="7:80" ht="15.75" hidden="1" customHeight="1" outlineLevel="1" x14ac:dyDescent="0.25">
      <c r="G90" s="140">
        <f>G87+1</f>
        <v>28</v>
      </c>
      <c r="H90" s="5" t="s">
        <v>5</v>
      </c>
      <c r="AB90" s="57"/>
      <c r="AC90" s="57"/>
      <c r="AD90" s="57"/>
      <c r="AE90" s="57"/>
      <c r="AF90" s="57"/>
      <c r="AG90" s="57"/>
      <c r="AH90" s="57"/>
      <c r="AI90" s="57"/>
      <c r="AJ90" s="57"/>
      <c r="AK90" s="81">
        <f t="shared" ref="AK90:AK92" si="243">AJ87*1.1</f>
        <v>1194.9361871820281</v>
      </c>
      <c r="AL90" s="58">
        <f t="shared" ref="AL90:AL92" si="244">AK90</f>
        <v>1194.9361871820281</v>
      </c>
      <c r="AM90" s="58">
        <f t="shared" ref="AM90:AM92" si="245">AK90</f>
        <v>1194.9361871820281</v>
      </c>
      <c r="AN90" s="81">
        <f t="shared" ref="AN90:BT90" si="246">AK90*0.8</f>
        <v>955.94894974562249</v>
      </c>
      <c r="AO90" s="58">
        <f t="shared" si="246"/>
        <v>955.94894974562249</v>
      </c>
      <c r="AP90" s="58">
        <f t="shared" si="246"/>
        <v>955.94894974562249</v>
      </c>
      <c r="AQ90" s="81">
        <f t="shared" si="246"/>
        <v>764.75915979649801</v>
      </c>
      <c r="AR90" s="58">
        <f t="shared" si="246"/>
        <v>764.75915979649801</v>
      </c>
      <c r="AS90" s="58">
        <f t="shared" si="246"/>
        <v>764.75915979649801</v>
      </c>
      <c r="AT90" s="58">
        <f t="shared" si="246"/>
        <v>611.80732783719839</v>
      </c>
      <c r="AU90" s="58">
        <f t="shared" si="246"/>
        <v>611.80732783719839</v>
      </c>
      <c r="AV90" s="58">
        <f t="shared" si="246"/>
        <v>611.80732783719839</v>
      </c>
      <c r="AW90" s="58">
        <f t="shared" si="246"/>
        <v>489.44586226975872</v>
      </c>
      <c r="AX90" s="58">
        <f t="shared" si="246"/>
        <v>489.44586226975872</v>
      </c>
      <c r="AY90" s="58">
        <f t="shared" si="246"/>
        <v>489.44586226975872</v>
      </c>
      <c r="AZ90" s="58">
        <f t="shared" si="246"/>
        <v>391.55668981580698</v>
      </c>
      <c r="BA90" s="58">
        <f t="shared" si="246"/>
        <v>391.55668981580698</v>
      </c>
      <c r="BB90" s="58">
        <f t="shared" si="246"/>
        <v>391.55668981580698</v>
      </c>
      <c r="BC90" s="58">
        <f t="shared" si="246"/>
        <v>313.24535185264563</v>
      </c>
      <c r="BD90" s="58">
        <f t="shared" si="246"/>
        <v>313.24535185264563</v>
      </c>
      <c r="BE90" s="58">
        <f t="shared" si="246"/>
        <v>313.24535185264563</v>
      </c>
      <c r="BF90" s="58">
        <f t="shared" si="246"/>
        <v>250.59628148211652</v>
      </c>
      <c r="BG90" s="58">
        <f t="shared" si="246"/>
        <v>250.59628148211652</v>
      </c>
      <c r="BH90" s="58">
        <f t="shared" si="246"/>
        <v>250.59628148211652</v>
      </c>
      <c r="BI90" s="58">
        <f t="shared" si="246"/>
        <v>200.47702518569324</v>
      </c>
      <c r="BJ90" s="58">
        <f t="shared" si="246"/>
        <v>200.47702518569324</v>
      </c>
      <c r="BK90" s="58">
        <f t="shared" si="246"/>
        <v>200.47702518569324</v>
      </c>
      <c r="BL90" s="58">
        <f t="shared" si="246"/>
        <v>160.38162014855459</v>
      </c>
      <c r="BM90" s="58">
        <f t="shared" si="246"/>
        <v>160.38162014855459</v>
      </c>
      <c r="BN90" s="58">
        <f t="shared" si="246"/>
        <v>160.38162014855459</v>
      </c>
      <c r="BO90" s="58">
        <f t="shared" si="246"/>
        <v>128.30529611884367</v>
      </c>
      <c r="BP90" s="58">
        <f t="shared" si="246"/>
        <v>128.30529611884367</v>
      </c>
      <c r="BQ90" s="58">
        <f t="shared" si="246"/>
        <v>128.30529611884367</v>
      </c>
      <c r="BR90" s="58">
        <f t="shared" si="246"/>
        <v>102.64423689507494</v>
      </c>
      <c r="BS90" s="58">
        <f t="shared" si="246"/>
        <v>102.64423689507494</v>
      </c>
      <c r="BT90" s="58">
        <f t="shared" si="246"/>
        <v>102.64423689507494</v>
      </c>
      <c r="BU90" s="58"/>
      <c r="BV90" s="58"/>
      <c r="BW90" s="58"/>
      <c r="BX90" s="58"/>
      <c r="BY90" s="58"/>
      <c r="BZ90" s="58"/>
      <c r="CA90" s="58"/>
      <c r="CB90" s="58"/>
    </row>
    <row r="91" spans="7:80" ht="15.75" hidden="1" customHeight="1" outlineLevel="1" x14ac:dyDescent="0.25">
      <c r="G91" s="141"/>
      <c r="H91" s="5" t="s">
        <v>8</v>
      </c>
      <c r="AB91" s="57"/>
      <c r="AC91" s="57"/>
      <c r="AD91" s="57"/>
      <c r="AE91" s="57"/>
      <c r="AF91" s="57"/>
      <c r="AG91" s="57"/>
      <c r="AH91" s="57"/>
      <c r="AI91" s="57"/>
      <c r="AJ91" s="57"/>
      <c r="AK91" s="81">
        <f t="shared" si="243"/>
        <v>409.69240703383815</v>
      </c>
      <c r="AL91" s="58">
        <f t="shared" si="244"/>
        <v>409.69240703383815</v>
      </c>
      <c r="AM91" s="58">
        <f t="shared" si="245"/>
        <v>409.69240703383815</v>
      </c>
      <c r="AN91" s="58">
        <f t="shared" ref="AN91:AN92" si="247">AK91</f>
        <v>409.69240703383815</v>
      </c>
      <c r="AO91" s="58">
        <f t="shared" ref="AO91:AO92" si="248">AK91</f>
        <v>409.69240703383815</v>
      </c>
      <c r="AP91" s="58">
        <f t="shared" ref="AP91:AP92" si="249">AK91</f>
        <v>409.69240703383815</v>
      </c>
      <c r="AQ91" s="81">
        <f t="shared" ref="AQ91:BT91" si="250">AK91*0.8</f>
        <v>327.75392562707054</v>
      </c>
      <c r="AR91" s="58">
        <f t="shared" si="250"/>
        <v>327.75392562707054</v>
      </c>
      <c r="AS91" s="58">
        <f t="shared" si="250"/>
        <v>327.75392562707054</v>
      </c>
      <c r="AT91" s="58">
        <f t="shared" si="250"/>
        <v>327.75392562707054</v>
      </c>
      <c r="AU91" s="58">
        <f t="shared" si="250"/>
        <v>327.75392562707054</v>
      </c>
      <c r="AV91" s="58">
        <f t="shared" si="250"/>
        <v>327.75392562707054</v>
      </c>
      <c r="AW91" s="58">
        <f t="shared" si="250"/>
        <v>262.20314050165643</v>
      </c>
      <c r="AX91" s="58">
        <f t="shared" si="250"/>
        <v>262.20314050165643</v>
      </c>
      <c r="AY91" s="58">
        <f t="shared" si="250"/>
        <v>262.20314050165643</v>
      </c>
      <c r="AZ91" s="58">
        <f t="shared" si="250"/>
        <v>262.20314050165643</v>
      </c>
      <c r="BA91" s="58">
        <f t="shared" si="250"/>
        <v>262.20314050165643</v>
      </c>
      <c r="BB91" s="58">
        <f t="shared" si="250"/>
        <v>262.20314050165643</v>
      </c>
      <c r="BC91" s="58">
        <f t="shared" si="250"/>
        <v>209.76251240132515</v>
      </c>
      <c r="BD91" s="58">
        <f t="shared" si="250"/>
        <v>209.76251240132515</v>
      </c>
      <c r="BE91" s="58">
        <f t="shared" si="250"/>
        <v>209.76251240132515</v>
      </c>
      <c r="BF91" s="58">
        <f t="shared" si="250"/>
        <v>209.76251240132515</v>
      </c>
      <c r="BG91" s="58">
        <f t="shared" si="250"/>
        <v>209.76251240132515</v>
      </c>
      <c r="BH91" s="58">
        <f t="shared" si="250"/>
        <v>209.76251240132515</v>
      </c>
      <c r="BI91" s="58">
        <f t="shared" si="250"/>
        <v>167.81000992106013</v>
      </c>
      <c r="BJ91" s="58">
        <f t="shared" si="250"/>
        <v>167.81000992106013</v>
      </c>
      <c r="BK91" s="58">
        <f t="shared" si="250"/>
        <v>167.81000992106013</v>
      </c>
      <c r="BL91" s="58">
        <f t="shared" si="250"/>
        <v>167.81000992106013</v>
      </c>
      <c r="BM91" s="58">
        <f t="shared" si="250"/>
        <v>167.81000992106013</v>
      </c>
      <c r="BN91" s="58">
        <f t="shared" si="250"/>
        <v>167.81000992106013</v>
      </c>
      <c r="BO91" s="58">
        <f t="shared" si="250"/>
        <v>134.2480079368481</v>
      </c>
      <c r="BP91" s="58">
        <f t="shared" si="250"/>
        <v>134.2480079368481</v>
      </c>
      <c r="BQ91" s="58">
        <f t="shared" si="250"/>
        <v>134.2480079368481</v>
      </c>
      <c r="BR91" s="58">
        <f t="shared" si="250"/>
        <v>134.2480079368481</v>
      </c>
      <c r="BS91" s="58">
        <f t="shared" si="250"/>
        <v>134.2480079368481</v>
      </c>
      <c r="BT91" s="58">
        <f t="shared" si="250"/>
        <v>134.2480079368481</v>
      </c>
      <c r="BU91" s="58"/>
      <c r="BV91" s="58"/>
      <c r="BW91" s="58"/>
      <c r="BX91" s="58"/>
      <c r="BY91" s="58"/>
      <c r="BZ91" s="58"/>
      <c r="CA91" s="58"/>
      <c r="CB91" s="58"/>
    </row>
    <row r="92" spans="7:80" ht="15.75" hidden="1" customHeight="1" outlineLevel="1" x14ac:dyDescent="0.25">
      <c r="G92" s="141"/>
      <c r="H92" s="5" t="s">
        <v>10</v>
      </c>
      <c r="AB92" s="57"/>
      <c r="AC92" s="57"/>
      <c r="AD92" s="57"/>
      <c r="AE92" s="57"/>
      <c r="AF92" s="57"/>
      <c r="AG92" s="57"/>
      <c r="AH92" s="57"/>
      <c r="AI92" s="57"/>
      <c r="AJ92" s="57"/>
      <c r="AK92" s="81">
        <f t="shared" si="243"/>
        <v>102.42310175845954</v>
      </c>
      <c r="AL92" s="58">
        <f t="shared" si="244"/>
        <v>102.42310175845954</v>
      </c>
      <c r="AM92" s="58">
        <f t="shared" si="245"/>
        <v>102.42310175845954</v>
      </c>
      <c r="AN92" s="58">
        <f t="shared" si="247"/>
        <v>102.42310175845954</v>
      </c>
      <c r="AO92" s="58">
        <f t="shared" si="248"/>
        <v>102.42310175845954</v>
      </c>
      <c r="AP92" s="58">
        <f t="shared" si="249"/>
        <v>102.42310175845954</v>
      </c>
      <c r="AQ92" s="58">
        <f>AK92</f>
        <v>102.42310175845954</v>
      </c>
      <c r="AR92" s="58">
        <f>AK92</f>
        <v>102.42310175845954</v>
      </c>
      <c r="AS92" s="58">
        <f>AK92</f>
        <v>102.42310175845954</v>
      </c>
      <c r="AT92" s="58">
        <f>AK92</f>
        <v>102.42310175845954</v>
      </c>
      <c r="AU92" s="58">
        <f>AK92</f>
        <v>102.42310175845954</v>
      </c>
      <c r="AV92" s="58">
        <f>AK92</f>
        <v>102.42310175845954</v>
      </c>
      <c r="AW92" s="58">
        <f t="shared" ref="AW92:BT92" si="251">AK92*0.8</f>
        <v>81.938481406767636</v>
      </c>
      <c r="AX92" s="58">
        <f t="shared" si="251"/>
        <v>81.938481406767636</v>
      </c>
      <c r="AY92" s="58">
        <f t="shared" si="251"/>
        <v>81.938481406767636</v>
      </c>
      <c r="AZ92" s="58">
        <f t="shared" si="251"/>
        <v>81.938481406767636</v>
      </c>
      <c r="BA92" s="58">
        <f t="shared" si="251"/>
        <v>81.938481406767636</v>
      </c>
      <c r="BB92" s="58">
        <f t="shared" si="251"/>
        <v>81.938481406767636</v>
      </c>
      <c r="BC92" s="58">
        <f t="shared" si="251"/>
        <v>81.938481406767636</v>
      </c>
      <c r="BD92" s="58">
        <f t="shared" si="251"/>
        <v>81.938481406767636</v>
      </c>
      <c r="BE92" s="58">
        <f t="shared" si="251"/>
        <v>81.938481406767636</v>
      </c>
      <c r="BF92" s="58">
        <f t="shared" si="251"/>
        <v>81.938481406767636</v>
      </c>
      <c r="BG92" s="58">
        <f t="shared" si="251"/>
        <v>81.938481406767636</v>
      </c>
      <c r="BH92" s="58">
        <f t="shared" si="251"/>
        <v>81.938481406767636</v>
      </c>
      <c r="BI92" s="58">
        <f t="shared" si="251"/>
        <v>65.550785125414109</v>
      </c>
      <c r="BJ92" s="58">
        <f t="shared" si="251"/>
        <v>65.550785125414109</v>
      </c>
      <c r="BK92" s="58">
        <f t="shared" si="251"/>
        <v>65.550785125414109</v>
      </c>
      <c r="BL92" s="58">
        <f t="shared" si="251"/>
        <v>65.550785125414109</v>
      </c>
      <c r="BM92" s="58">
        <f t="shared" si="251"/>
        <v>65.550785125414109</v>
      </c>
      <c r="BN92" s="58">
        <f t="shared" si="251"/>
        <v>65.550785125414109</v>
      </c>
      <c r="BO92" s="58">
        <f t="shared" si="251"/>
        <v>65.550785125414109</v>
      </c>
      <c r="BP92" s="58">
        <f t="shared" si="251"/>
        <v>65.550785125414109</v>
      </c>
      <c r="BQ92" s="58">
        <f t="shared" si="251"/>
        <v>65.550785125414109</v>
      </c>
      <c r="BR92" s="58">
        <f t="shared" si="251"/>
        <v>65.550785125414109</v>
      </c>
      <c r="BS92" s="58">
        <f t="shared" si="251"/>
        <v>65.550785125414109</v>
      </c>
      <c r="BT92" s="58">
        <f t="shared" si="251"/>
        <v>65.550785125414109</v>
      </c>
      <c r="BU92" s="58"/>
      <c r="BV92" s="58"/>
      <c r="BW92" s="58"/>
      <c r="BX92" s="58"/>
      <c r="BY92" s="58"/>
      <c r="BZ92" s="58"/>
      <c r="CA92" s="58"/>
      <c r="CB92" s="58"/>
    </row>
    <row r="93" spans="7:80" ht="15.75" hidden="1" customHeight="1" outlineLevel="1" x14ac:dyDescent="0.25">
      <c r="G93" s="140">
        <f>G90+1</f>
        <v>29</v>
      </c>
      <c r="H93" s="5" t="s">
        <v>5</v>
      </c>
      <c r="AB93" s="57"/>
      <c r="AC93" s="57"/>
      <c r="AD93" s="57"/>
      <c r="AE93" s="57"/>
      <c r="AF93" s="57"/>
      <c r="AG93" s="57"/>
      <c r="AH93" s="57"/>
      <c r="AI93" s="57"/>
      <c r="AJ93" s="57"/>
      <c r="AK93" s="57"/>
      <c r="AL93" s="81">
        <f t="shared" ref="AL93:AL95" si="252">AK90*1.1</f>
        <v>1314.429805900231</v>
      </c>
      <c r="AM93" s="58">
        <f t="shared" ref="AM93:AM95" si="253">AL93</f>
        <v>1314.429805900231</v>
      </c>
      <c r="AN93" s="58">
        <f t="shared" ref="AN93:AN95" si="254">AL93</f>
        <v>1314.429805900231</v>
      </c>
      <c r="AO93" s="81">
        <f t="shared" ref="AO93:BU93" si="255">AL93*0.8</f>
        <v>1051.5438447201848</v>
      </c>
      <c r="AP93" s="58">
        <f t="shared" si="255"/>
        <v>1051.5438447201848</v>
      </c>
      <c r="AQ93" s="58">
        <f t="shared" si="255"/>
        <v>1051.5438447201848</v>
      </c>
      <c r="AR93" s="81">
        <f t="shared" si="255"/>
        <v>841.23507577614782</v>
      </c>
      <c r="AS93" s="58">
        <f t="shared" si="255"/>
        <v>841.23507577614782</v>
      </c>
      <c r="AT93" s="58">
        <f t="shared" si="255"/>
        <v>841.23507577614782</v>
      </c>
      <c r="AU93" s="58">
        <f t="shared" si="255"/>
        <v>672.9880606209183</v>
      </c>
      <c r="AV93" s="58">
        <f t="shared" si="255"/>
        <v>672.9880606209183</v>
      </c>
      <c r="AW93" s="58">
        <f t="shared" si="255"/>
        <v>672.9880606209183</v>
      </c>
      <c r="AX93" s="58">
        <f t="shared" si="255"/>
        <v>538.39044849673462</v>
      </c>
      <c r="AY93" s="58">
        <f t="shared" si="255"/>
        <v>538.39044849673462</v>
      </c>
      <c r="AZ93" s="58">
        <f t="shared" si="255"/>
        <v>538.39044849673462</v>
      </c>
      <c r="BA93" s="58">
        <f t="shared" si="255"/>
        <v>430.71235879738771</v>
      </c>
      <c r="BB93" s="58">
        <f t="shared" si="255"/>
        <v>430.71235879738771</v>
      </c>
      <c r="BC93" s="58">
        <f t="shared" si="255"/>
        <v>430.71235879738771</v>
      </c>
      <c r="BD93" s="58">
        <f t="shared" si="255"/>
        <v>344.56988703791018</v>
      </c>
      <c r="BE93" s="58">
        <f t="shared" si="255"/>
        <v>344.56988703791018</v>
      </c>
      <c r="BF93" s="58">
        <f t="shared" si="255"/>
        <v>344.56988703791018</v>
      </c>
      <c r="BG93" s="58">
        <f t="shared" si="255"/>
        <v>275.65590963032815</v>
      </c>
      <c r="BH93" s="58">
        <f t="shared" si="255"/>
        <v>275.65590963032815</v>
      </c>
      <c r="BI93" s="58">
        <f t="shared" si="255"/>
        <v>275.65590963032815</v>
      </c>
      <c r="BJ93" s="58">
        <f t="shared" si="255"/>
        <v>220.52472770426255</v>
      </c>
      <c r="BK93" s="58">
        <f t="shared" si="255"/>
        <v>220.52472770426255</v>
      </c>
      <c r="BL93" s="58">
        <f t="shared" si="255"/>
        <v>220.52472770426255</v>
      </c>
      <c r="BM93" s="58">
        <f t="shared" si="255"/>
        <v>176.41978216341005</v>
      </c>
      <c r="BN93" s="58">
        <f t="shared" si="255"/>
        <v>176.41978216341005</v>
      </c>
      <c r="BO93" s="58">
        <f t="shared" si="255"/>
        <v>176.41978216341005</v>
      </c>
      <c r="BP93" s="58">
        <f t="shared" si="255"/>
        <v>141.13582573072804</v>
      </c>
      <c r="BQ93" s="58">
        <f t="shared" si="255"/>
        <v>141.13582573072804</v>
      </c>
      <c r="BR93" s="58">
        <f t="shared" si="255"/>
        <v>141.13582573072804</v>
      </c>
      <c r="BS93" s="58">
        <f t="shared" si="255"/>
        <v>112.90866058458244</v>
      </c>
      <c r="BT93" s="58">
        <f t="shared" si="255"/>
        <v>112.90866058458244</v>
      </c>
      <c r="BU93" s="58">
        <f t="shared" si="255"/>
        <v>112.90866058458244</v>
      </c>
      <c r="BV93" s="58"/>
      <c r="BW93" s="58"/>
      <c r="BX93" s="58"/>
      <c r="BY93" s="58"/>
      <c r="BZ93" s="58"/>
      <c r="CA93" s="58"/>
      <c r="CB93" s="58"/>
    </row>
    <row r="94" spans="7:80" ht="15.75" hidden="1" customHeight="1" outlineLevel="1" x14ac:dyDescent="0.25">
      <c r="G94" s="141"/>
      <c r="H94" s="5" t="s">
        <v>8</v>
      </c>
      <c r="AB94" s="57"/>
      <c r="AC94" s="57"/>
      <c r="AD94" s="57"/>
      <c r="AE94" s="57"/>
      <c r="AF94" s="57"/>
      <c r="AG94" s="57"/>
      <c r="AH94" s="57"/>
      <c r="AI94" s="57"/>
      <c r="AJ94" s="57"/>
      <c r="AK94" s="57"/>
      <c r="AL94" s="81">
        <f t="shared" si="252"/>
        <v>450.66164773722198</v>
      </c>
      <c r="AM94" s="58">
        <f t="shared" si="253"/>
        <v>450.66164773722198</v>
      </c>
      <c r="AN94" s="58">
        <f t="shared" si="254"/>
        <v>450.66164773722198</v>
      </c>
      <c r="AO94" s="58">
        <f t="shared" ref="AO94:AO95" si="256">AL94</f>
        <v>450.66164773722198</v>
      </c>
      <c r="AP94" s="58">
        <f t="shared" ref="AP94:AP95" si="257">AL94</f>
        <v>450.66164773722198</v>
      </c>
      <c r="AQ94" s="58">
        <f t="shared" ref="AQ94:AQ95" si="258">AL94</f>
        <v>450.66164773722198</v>
      </c>
      <c r="AR94" s="81">
        <f t="shared" ref="AR94:BU94" si="259">AL94*0.8</f>
        <v>360.5293181897776</v>
      </c>
      <c r="AS94" s="58">
        <f t="shared" si="259"/>
        <v>360.5293181897776</v>
      </c>
      <c r="AT94" s="58">
        <f t="shared" si="259"/>
        <v>360.5293181897776</v>
      </c>
      <c r="AU94" s="58">
        <f t="shared" si="259"/>
        <v>360.5293181897776</v>
      </c>
      <c r="AV94" s="58">
        <f t="shared" si="259"/>
        <v>360.5293181897776</v>
      </c>
      <c r="AW94" s="58">
        <f t="shared" si="259"/>
        <v>360.5293181897776</v>
      </c>
      <c r="AX94" s="58">
        <f t="shared" si="259"/>
        <v>288.42345455182209</v>
      </c>
      <c r="AY94" s="58">
        <f t="shared" si="259"/>
        <v>288.42345455182209</v>
      </c>
      <c r="AZ94" s="58">
        <f t="shared" si="259"/>
        <v>288.42345455182209</v>
      </c>
      <c r="BA94" s="58">
        <f t="shared" si="259"/>
        <v>288.42345455182209</v>
      </c>
      <c r="BB94" s="58">
        <f t="shared" si="259"/>
        <v>288.42345455182209</v>
      </c>
      <c r="BC94" s="58">
        <f t="shared" si="259"/>
        <v>288.42345455182209</v>
      </c>
      <c r="BD94" s="58">
        <f t="shared" si="259"/>
        <v>230.73876364145769</v>
      </c>
      <c r="BE94" s="58">
        <f t="shared" si="259"/>
        <v>230.73876364145769</v>
      </c>
      <c r="BF94" s="58">
        <f t="shared" si="259"/>
        <v>230.73876364145769</v>
      </c>
      <c r="BG94" s="58">
        <f t="shared" si="259"/>
        <v>230.73876364145769</v>
      </c>
      <c r="BH94" s="58">
        <f t="shared" si="259"/>
        <v>230.73876364145769</v>
      </c>
      <c r="BI94" s="58">
        <f t="shared" si="259"/>
        <v>230.73876364145769</v>
      </c>
      <c r="BJ94" s="58">
        <f t="shared" si="259"/>
        <v>184.59101091316617</v>
      </c>
      <c r="BK94" s="58">
        <f t="shared" si="259"/>
        <v>184.59101091316617</v>
      </c>
      <c r="BL94" s="58">
        <f t="shared" si="259"/>
        <v>184.59101091316617</v>
      </c>
      <c r="BM94" s="58">
        <f t="shared" si="259"/>
        <v>184.59101091316617</v>
      </c>
      <c r="BN94" s="58">
        <f t="shared" si="259"/>
        <v>184.59101091316617</v>
      </c>
      <c r="BO94" s="58">
        <f t="shared" si="259"/>
        <v>184.59101091316617</v>
      </c>
      <c r="BP94" s="58">
        <f t="shared" si="259"/>
        <v>147.67280873053295</v>
      </c>
      <c r="BQ94" s="58">
        <f t="shared" si="259"/>
        <v>147.67280873053295</v>
      </c>
      <c r="BR94" s="58">
        <f t="shared" si="259"/>
        <v>147.67280873053295</v>
      </c>
      <c r="BS94" s="58">
        <f t="shared" si="259"/>
        <v>147.67280873053295</v>
      </c>
      <c r="BT94" s="58">
        <f t="shared" si="259"/>
        <v>147.67280873053295</v>
      </c>
      <c r="BU94" s="58">
        <f t="shared" si="259"/>
        <v>147.67280873053295</v>
      </c>
      <c r="BV94" s="58"/>
      <c r="BW94" s="58"/>
      <c r="BX94" s="58"/>
      <c r="BY94" s="58"/>
      <c r="BZ94" s="58"/>
      <c r="CA94" s="58"/>
      <c r="CB94" s="58"/>
    </row>
    <row r="95" spans="7:80" ht="15.75" hidden="1" customHeight="1" outlineLevel="1" x14ac:dyDescent="0.25">
      <c r="G95" s="141"/>
      <c r="H95" s="5" t="s">
        <v>10</v>
      </c>
      <c r="AB95" s="57"/>
      <c r="AC95" s="57"/>
      <c r="AD95" s="57"/>
      <c r="AE95" s="57"/>
      <c r="AF95" s="57"/>
      <c r="AG95" s="57"/>
      <c r="AH95" s="57"/>
      <c r="AI95" s="57"/>
      <c r="AJ95" s="57"/>
      <c r="AK95" s="57"/>
      <c r="AL95" s="81">
        <f t="shared" si="252"/>
        <v>112.6654119343055</v>
      </c>
      <c r="AM95" s="58">
        <f t="shared" si="253"/>
        <v>112.6654119343055</v>
      </c>
      <c r="AN95" s="58">
        <f t="shared" si="254"/>
        <v>112.6654119343055</v>
      </c>
      <c r="AO95" s="58">
        <f t="shared" si="256"/>
        <v>112.6654119343055</v>
      </c>
      <c r="AP95" s="58">
        <f t="shared" si="257"/>
        <v>112.6654119343055</v>
      </c>
      <c r="AQ95" s="58">
        <f t="shared" si="258"/>
        <v>112.6654119343055</v>
      </c>
      <c r="AR95" s="58">
        <f>AL95</f>
        <v>112.6654119343055</v>
      </c>
      <c r="AS95" s="58">
        <f>AL95</f>
        <v>112.6654119343055</v>
      </c>
      <c r="AT95" s="58">
        <f>AL95</f>
        <v>112.6654119343055</v>
      </c>
      <c r="AU95" s="58">
        <f>AL95</f>
        <v>112.6654119343055</v>
      </c>
      <c r="AV95" s="58">
        <f>AL95</f>
        <v>112.6654119343055</v>
      </c>
      <c r="AW95" s="58">
        <f>AL95</f>
        <v>112.6654119343055</v>
      </c>
      <c r="AX95" s="58">
        <f t="shared" ref="AX95:BU95" si="260">AL95*0.8</f>
        <v>90.1323295474444</v>
      </c>
      <c r="AY95" s="58">
        <f t="shared" si="260"/>
        <v>90.1323295474444</v>
      </c>
      <c r="AZ95" s="58">
        <f t="shared" si="260"/>
        <v>90.1323295474444</v>
      </c>
      <c r="BA95" s="58">
        <f t="shared" si="260"/>
        <v>90.1323295474444</v>
      </c>
      <c r="BB95" s="58">
        <f t="shared" si="260"/>
        <v>90.1323295474444</v>
      </c>
      <c r="BC95" s="58">
        <f t="shared" si="260"/>
        <v>90.1323295474444</v>
      </c>
      <c r="BD95" s="58">
        <f t="shared" si="260"/>
        <v>90.1323295474444</v>
      </c>
      <c r="BE95" s="58">
        <f t="shared" si="260"/>
        <v>90.1323295474444</v>
      </c>
      <c r="BF95" s="58">
        <f t="shared" si="260"/>
        <v>90.1323295474444</v>
      </c>
      <c r="BG95" s="58">
        <f t="shared" si="260"/>
        <v>90.1323295474444</v>
      </c>
      <c r="BH95" s="58">
        <f t="shared" si="260"/>
        <v>90.1323295474444</v>
      </c>
      <c r="BI95" s="58">
        <f t="shared" si="260"/>
        <v>90.1323295474444</v>
      </c>
      <c r="BJ95" s="58">
        <f t="shared" si="260"/>
        <v>72.105863637955522</v>
      </c>
      <c r="BK95" s="58">
        <f t="shared" si="260"/>
        <v>72.105863637955522</v>
      </c>
      <c r="BL95" s="58">
        <f t="shared" si="260"/>
        <v>72.105863637955522</v>
      </c>
      <c r="BM95" s="58">
        <f t="shared" si="260"/>
        <v>72.105863637955522</v>
      </c>
      <c r="BN95" s="58">
        <f t="shared" si="260"/>
        <v>72.105863637955522</v>
      </c>
      <c r="BO95" s="58">
        <f t="shared" si="260"/>
        <v>72.105863637955522</v>
      </c>
      <c r="BP95" s="58">
        <f t="shared" si="260"/>
        <v>72.105863637955522</v>
      </c>
      <c r="BQ95" s="58">
        <f t="shared" si="260"/>
        <v>72.105863637955522</v>
      </c>
      <c r="BR95" s="58">
        <f t="shared" si="260"/>
        <v>72.105863637955522</v>
      </c>
      <c r="BS95" s="58">
        <f t="shared" si="260"/>
        <v>72.105863637955522</v>
      </c>
      <c r="BT95" s="58">
        <f t="shared" si="260"/>
        <v>72.105863637955522</v>
      </c>
      <c r="BU95" s="58">
        <f t="shared" si="260"/>
        <v>72.105863637955522</v>
      </c>
      <c r="BV95" s="58"/>
      <c r="BW95" s="58"/>
      <c r="BX95" s="58"/>
      <c r="BY95" s="58"/>
      <c r="BZ95" s="58"/>
      <c r="CA95" s="58"/>
      <c r="CB95" s="58"/>
    </row>
    <row r="96" spans="7:80" ht="15.75" hidden="1" customHeight="1" outlineLevel="1" x14ac:dyDescent="0.25">
      <c r="G96" s="140">
        <f>G93+1</f>
        <v>30</v>
      </c>
      <c r="H96" s="5" t="s">
        <v>5</v>
      </c>
      <c r="AB96" s="57"/>
      <c r="AC96" s="57"/>
      <c r="AD96" s="57"/>
      <c r="AE96" s="57"/>
      <c r="AF96" s="57"/>
      <c r="AG96" s="57"/>
      <c r="AH96" s="57"/>
      <c r="AI96" s="57"/>
      <c r="AJ96" s="57"/>
      <c r="AK96" s="57"/>
      <c r="AL96" s="57"/>
      <c r="AM96" s="81">
        <f t="shared" ref="AM96:AM98" si="261">AL93*1.1</f>
        <v>1445.8727864902542</v>
      </c>
      <c r="AN96" s="58">
        <f t="shared" ref="AN96:AN98" si="262">AM96</f>
        <v>1445.8727864902542</v>
      </c>
      <c r="AO96" s="58">
        <f t="shared" ref="AO96:AO98" si="263">AM96</f>
        <v>1445.8727864902542</v>
      </c>
      <c r="AP96" s="81">
        <f t="shared" ref="AP96:BV96" si="264">AM96*0.8</f>
        <v>1156.6982291922034</v>
      </c>
      <c r="AQ96" s="58">
        <f t="shared" si="264"/>
        <v>1156.6982291922034</v>
      </c>
      <c r="AR96" s="58">
        <f t="shared" si="264"/>
        <v>1156.6982291922034</v>
      </c>
      <c r="AS96" s="81">
        <f t="shared" si="264"/>
        <v>925.3585833537627</v>
      </c>
      <c r="AT96" s="58">
        <f t="shared" si="264"/>
        <v>925.3585833537627</v>
      </c>
      <c r="AU96" s="58">
        <f t="shared" si="264"/>
        <v>925.3585833537627</v>
      </c>
      <c r="AV96" s="58">
        <f t="shared" si="264"/>
        <v>740.2868666830102</v>
      </c>
      <c r="AW96" s="58">
        <f t="shared" si="264"/>
        <v>740.2868666830102</v>
      </c>
      <c r="AX96" s="58">
        <f t="shared" si="264"/>
        <v>740.2868666830102</v>
      </c>
      <c r="AY96" s="58">
        <f t="shared" si="264"/>
        <v>592.22949334640816</v>
      </c>
      <c r="AZ96" s="58">
        <f t="shared" si="264"/>
        <v>592.22949334640816</v>
      </c>
      <c r="BA96" s="58">
        <f t="shared" si="264"/>
        <v>592.22949334640816</v>
      </c>
      <c r="BB96" s="58">
        <f t="shared" si="264"/>
        <v>473.78359467712653</v>
      </c>
      <c r="BC96" s="58">
        <f t="shared" si="264"/>
        <v>473.78359467712653</v>
      </c>
      <c r="BD96" s="58">
        <f t="shared" si="264"/>
        <v>473.78359467712653</v>
      </c>
      <c r="BE96" s="58">
        <f t="shared" si="264"/>
        <v>379.02687574170125</v>
      </c>
      <c r="BF96" s="58">
        <f t="shared" si="264"/>
        <v>379.02687574170125</v>
      </c>
      <c r="BG96" s="58">
        <f t="shared" si="264"/>
        <v>379.02687574170125</v>
      </c>
      <c r="BH96" s="58">
        <f t="shared" si="264"/>
        <v>303.22150059336099</v>
      </c>
      <c r="BI96" s="58">
        <f t="shared" si="264"/>
        <v>303.22150059336099</v>
      </c>
      <c r="BJ96" s="58">
        <f t="shared" si="264"/>
        <v>303.22150059336099</v>
      </c>
      <c r="BK96" s="58">
        <f t="shared" si="264"/>
        <v>242.57720047468879</v>
      </c>
      <c r="BL96" s="58">
        <f t="shared" si="264"/>
        <v>242.57720047468879</v>
      </c>
      <c r="BM96" s="58">
        <f t="shared" si="264"/>
        <v>242.57720047468879</v>
      </c>
      <c r="BN96" s="58">
        <f t="shared" si="264"/>
        <v>194.06176037975104</v>
      </c>
      <c r="BO96" s="58">
        <f t="shared" si="264"/>
        <v>194.06176037975104</v>
      </c>
      <c r="BP96" s="58">
        <f t="shared" si="264"/>
        <v>194.06176037975104</v>
      </c>
      <c r="BQ96" s="58">
        <f t="shared" si="264"/>
        <v>155.24940830380083</v>
      </c>
      <c r="BR96" s="58">
        <f t="shared" si="264"/>
        <v>155.24940830380083</v>
      </c>
      <c r="BS96" s="58">
        <f t="shared" si="264"/>
        <v>155.24940830380083</v>
      </c>
      <c r="BT96" s="58">
        <f t="shared" si="264"/>
        <v>124.19952664304067</v>
      </c>
      <c r="BU96" s="58">
        <f t="shared" si="264"/>
        <v>124.19952664304067</v>
      </c>
      <c r="BV96" s="58">
        <f t="shared" si="264"/>
        <v>124.19952664304067</v>
      </c>
      <c r="BW96" s="58"/>
      <c r="BX96" s="58"/>
      <c r="BY96" s="58"/>
      <c r="BZ96" s="58"/>
      <c r="CA96" s="58"/>
      <c r="CB96" s="58"/>
    </row>
    <row r="97" spans="7:80" ht="15.75" hidden="1" customHeight="1" outlineLevel="1" x14ac:dyDescent="0.25">
      <c r="G97" s="141"/>
      <c r="H97" s="5" t="s">
        <v>8</v>
      </c>
      <c r="AB97" s="57"/>
      <c r="AC97" s="57"/>
      <c r="AD97" s="57"/>
      <c r="AE97" s="57"/>
      <c r="AF97" s="57"/>
      <c r="AG97" s="57"/>
      <c r="AH97" s="57"/>
      <c r="AI97" s="57"/>
      <c r="AJ97" s="57"/>
      <c r="AK97" s="57"/>
      <c r="AL97" s="57"/>
      <c r="AM97" s="81">
        <f t="shared" si="261"/>
        <v>495.7278125109442</v>
      </c>
      <c r="AN97" s="58">
        <f t="shared" si="262"/>
        <v>495.7278125109442</v>
      </c>
      <c r="AO97" s="58">
        <f t="shared" si="263"/>
        <v>495.7278125109442</v>
      </c>
      <c r="AP97" s="58">
        <f t="shared" ref="AP97:AP98" si="265">AM97</f>
        <v>495.7278125109442</v>
      </c>
      <c r="AQ97" s="58">
        <f t="shared" ref="AQ97:AQ98" si="266">AM97</f>
        <v>495.7278125109442</v>
      </c>
      <c r="AR97" s="58">
        <f t="shared" ref="AR97:AR98" si="267">AM97</f>
        <v>495.7278125109442</v>
      </c>
      <c r="AS97" s="81">
        <f t="shared" ref="AS97:BV97" si="268">AM97*0.8</f>
        <v>396.58225000875541</v>
      </c>
      <c r="AT97" s="58">
        <f t="shared" si="268"/>
        <v>396.58225000875541</v>
      </c>
      <c r="AU97" s="58">
        <f t="shared" si="268"/>
        <v>396.58225000875541</v>
      </c>
      <c r="AV97" s="58">
        <f t="shared" si="268"/>
        <v>396.58225000875541</v>
      </c>
      <c r="AW97" s="58">
        <f t="shared" si="268"/>
        <v>396.58225000875541</v>
      </c>
      <c r="AX97" s="58">
        <f t="shared" si="268"/>
        <v>396.58225000875541</v>
      </c>
      <c r="AY97" s="58">
        <f t="shared" si="268"/>
        <v>317.26580000700437</v>
      </c>
      <c r="AZ97" s="58">
        <f t="shared" si="268"/>
        <v>317.26580000700437</v>
      </c>
      <c r="BA97" s="58">
        <f t="shared" si="268"/>
        <v>317.26580000700437</v>
      </c>
      <c r="BB97" s="58">
        <f t="shared" si="268"/>
        <v>317.26580000700437</v>
      </c>
      <c r="BC97" s="58">
        <f t="shared" si="268"/>
        <v>317.26580000700437</v>
      </c>
      <c r="BD97" s="58">
        <f t="shared" si="268"/>
        <v>317.26580000700437</v>
      </c>
      <c r="BE97" s="58">
        <f t="shared" si="268"/>
        <v>253.8126400056035</v>
      </c>
      <c r="BF97" s="58">
        <f t="shared" si="268"/>
        <v>253.8126400056035</v>
      </c>
      <c r="BG97" s="58">
        <f t="shared" si="268"/>
        <v>253.8126400056035</v>
      </c>
      <c r="BH97" s="58">
        <f t="shared" si="268"/>
        <v>253.8126400056035</v>
      </c>
      <c r="BI97" s="58">
        <f t="shared" si="268"/>
        <v>253.8126400056035</v>
      </c>
      <c r="BJ97" s="58">
        <f t="shared" si="268"/>
        <v>253.8126400056035</v>
      </c>
      <c r="BK97" s="58">
        <f t="shared" si="268"/>
        <v>203.0501120044828</v>
      </c>
      <c r="BL97" s="58">
        <f t="shared" si="268"/>
        <v>203.0501120044828</v>
      </c>
      <c r="BM97" s="58">
        <f t="shared" si="268"/>
        <v>203.0501120044828</v>
      </c>
      <c r="BN97" s="58">
        <f t="shared" si="268"/>
        <v>203.0501120044828</v>
      </c>
      <c r="BO97" s="58">
        <f t="shared" si="268"/>
        <v>203.0501120044828</v>
      </c>
      <c r="BP97" s="58">
        <f t="shared" si="268"/>
        <v>203.0501120044828</v>
      </c>
      <c r="BQ97" s="58">
        <f t="shared" si="268"/>
        <v>162.44008960358624</v>
      </c>
      <c r="BR97" s="58">
        <f t="shared" si="268"/>
        <v>162.44008960358624</v>
      </c>
      <c r="BS97" s="58">
        <f t="shared" si="268"/>
        <v>162.44008960358624</v>
      </c>
      <c r="BT97" s="58">
        <f t="shared" si="268"/>
        <v>162.44008960358624</v>
      </c>
      <c r="BU97" s="58">
        <f t="shared" si="268"/>
        <v>162.44008960358624</v>
      </c>
      <c r="BV97" s="58">
        <f t="shared" si="268"/>
        <v>162.44008960358624</v>
      </c>
      <c r="BW97" s="58"/>
      <c r="BX97" s="58"/>
      <c r="BY97" s="58"/>
      <c r="BZ97" s="58"/>
      <c r="CA97" s="58"/>
      <c r="CB97" s="58"/>
    </row>
    <row r="98" spans="7:80" ht="15.75" hidden="1" customHeight="1" outlineLevel="1" x14ac:dyDescent="0.25">
      <c r="G98" s="141"/>
      <c r="H98" s="5" t="s">
        <v>10</v>
      </c>
      <c r="AB98" s="57"/>
      <c r="AC98" s="57"/>
      <c r="AD98" s="57"/>
      <c r="AE98" s="57"/>
      <c r="AF98" s="57"/>
      <c r="AG98" s="57"/>
      <c r="AH98" s="57"/>
      <c r="AI98" s="57"/>
      <c r="AJ98" s="57"/>
      <c r="AK98" s="57"/>
      <c r="AL98" s="57"/>
      <c r="AM98" s="81">
        <f t="shared" si="261"/>
        <v>123.93195312773605</v>
      </c>
      <c r="AN98" s="58">
        <f t="shared" si="262"/>
        <v>123.93195312773605</v>
      </c>
      <c r="AO98" s="58">
        <f t="shared" si="263"/>
        <v>123.93195312773605</v>
      </c>
      <c r="AP98" s="58">
        <f t="shared" si="265"/>
        <v>123.93195312773605</v>
      </c>
      <c r="AQ98" s="58">
        <f t="shared" si="266"/>
        <v>123.93195312773605</v>
      </c>
      <c r="AR98" s="58">
        <f t="shared" si="267"/>
        <v>123.93195312773605</v>
      </c>
      <c r="AS98" s="58">
        <f>AM98</f>
        <v>123.93195312773605</v>
      </c>
      <c r="AT98" s="58">
        <f>AM98</f>
        <v>123.93195312773605</v>
      </c>
      <c r="AU98" s="58">
        <f>AM98</f>
        <v>123.93195312773605</v>
      </c>
      <c r="AV98" s="58">
        <f>AM98</f>
        <v>123.93195312773605</v>
      </c>
      <c r="AW98" s="58">
        <f>AM98</f>
        <v>123.93195312773605</v>
      </c>
      <c r="AX98" s="58">
        <f>AM98</f>
        <v>123.93195312773605</v>
      </c>
      <c r="AY98" s="58">
        <f t="shared" ref="AY98:BV98" si="269">AM98*0.8</f>
        <v>99.145562502188852</v>
      </c>
      <c r="AZ98" s="58">
        <f t="shared" si="269"/>
        <v>99.145562502188852</v>
      </c>
      <c r="BA98" s="58">
        <f t="shared" si="269"/>
        <v>99.145562502188852</v>
      </c>
      <c r="BB98" s="58">
        <f t="shared" si="269"/>
        <v>99.145562502188852</v>
      </c>
      <c r="BC98" s="58">
        <f t="shared" si="269"/>
        <v>99.145562502188852</v>
      </c>
      <c r="BD98" s="58">
        <f t="shared" si="269"/>
        <v>99.145562502188852</v>
      </c>
      <c r="BE98" s="58">
        <f t="shared" si="269"/>
        <v>99.145562502188852</v>
      </c>
      <c r="BF98" s="58">
        <f t="shared" si="269"/>
        <v>99.145562502188852</v>
      </c>
      <c r="BG98" s="58">
        <f t="shared" si="269"/>
        <v>99.145562502188852</v>
      </c>
      <c r="BH98" s="58">
        <f t="shared" si="269"/>
        <v>99.145562502188852</v>
      </c>
      <c r="BI98" s="58">
        <f t="shared" si="269"/>
        <v>99.145562502188852</v>
      </c>
      <c r="BJ98" s="58">
        <f t="shared" si="269"/>
        <v>99.145562502188852</v>
      </c>
      <c r="BK98" s="58">
        <f t="shared" si="269"/>
        <v>79.316450001751093</v>
      </c>
      <c r="BL98" s="58">
        <f t="shared" si="269"/>
        <v>79.316450001751093</v>
      </c>
      <c r="BM98" s="58">
        <f t="shared" si="269"/>
        <v>79.316450001751093</v>
      </c>
      <c r="BN98" s="58">
        <f t="shared" si="269"/>
        <v>79.316450001751093</v>
      </c>
      <c r="BO98" s="58">
        <f t="shared" si="269"/>
        <v>79.316450001751093</v>
      </c>
      <c r="BP98" s="58">
        <f t="shared" si="269"/>
        <v>79.316450001751093</v>
      </c>
      <c r="BQ98" s="58">
        <f t="shared" si="269"/>
        <v>79.316450001751093</v>
      </c>
      <c r="BR98" s="58">
        <f t="shared" si="269"/>
        <v>79.316450001751093</v>
      </c>
      <c r="BS98" s="58">
        <f t="shared" si="269"/>
        <v>79.316450001751093</v>
      </c>
      <c r="BT98" s="58">
        <f t="shared" si="269"/>
        <v>79.316450001751093</v>
      </c>
      <c r="BU98" s="58">
        <f t="shared" si="269"/>
        <v>79.316450001751093</v>
      </c>
      <c r="BV98" s="58">
        <f t="shared" si="269"/>
        <v>79.316450001751093</v>
      </c>
      <c r="BW98" s="58"/>
      <c r="BX98" s="58"/>
      <c r="BY98" s="58"/>
      <c r="BZ98" s="58"/>
      <c r="CA98" s="58"/>
      <c r="CB98" s="58"/>
    </row>
    <row r="99" spans="7:80" ht="15.75" hidden="1" customHeight="1" outlineLevel="1" x14ac:dyDescent="0.25">
      <c r="G99" s="140">
        <f>G96+1</f>
        <v>31</v>
      </c>
      <c r="H99" s="5" t="s">
        <v>5</v>
      </c>
      <c r="AB99" s="57"/>
      <c r="AC99" s="57"/>
      <c r="AD99" s="57"/>
      <c r="AE99" s="57"/>
      <c r="AF99" s="57"/>
      <c r="AG99" s="57"/>
      <c r="AH99" s="57"/>
      <c r="AI99" s="57"/>
      <c r="AJ99" s="57"/>
      <c r="AK99" s="57"/>
      <c r="AL99" s="57"/>
      <c r="AM99" s="57"/>
      <c r="AN99" s="81">
        <f t="shared" ref="AN99:AN101" si="270">AM96*1.1</f>
        <v>1590.4600651392798</v>
      </c>
      <c r="AO99" s="58">
        <f t="shared" ref="AO99:AO101" si="271">AN99</f>
        <v>1590.4600651392798</v>
      </c>
      <c r="AP99" s="58">
        <f t="shared" ref="AP99:AP101" si="272">AN99</f>
        <v>1590.4600651392798</v>
      </c>
      <c r="AQ99" s="81">
        <f t="shared" ref="AQ99:BW99" si="273">AN99*0.8</f>
        <v>1272.3680521114238</v>
      </c>
      <c r="AR99" s="58">
        <f t="shared" si="273"/>
        <v>1272.3680521114238</v>
      </c>
      <c r="AS99" s="58">
        <f t="shared" si="273"/>
        <v>1272.3680521114238</v>
      </c>
      <c r="AT99" s="58">
        <f t="shared" si="273"/>
        <v>1017.8944416891391</v>
      </c>
      <c r="AU99" s="58">
        <f t="shared" si="273"/>
        <v>1017.8944416891391</v>
      </c>
      <c r="AV99" s="58">
        <f t="shared" si="273"/>
        <v>1017.8944416891391</v>
      </c>
      <c r="AW99" s="58">
        <f t="shared" si="273"/>
        <v>814.31555335131134</v>
      </c>
      <c r="AX99" s="58">
        <f t="shared" si="273"/>
        <v>814.31555335131134</v>
      </c>
      <c r="AY99" s="58">
        <f t="shared" si="273"/>
        <v>814.31555335131134</v>
      </c>
      <c r="AZ99" s="58">
        <f t="shared" si="273"/>
        <v>651.45244268104909</v>
      </c>
      <c r="BA99" s="58">
        <f t="shared" si="273"/>
        <v>651.45244268104909</v>
      </c>
      <c r="BB99" s="58">
        <f t="shared" si="273"/>
        <v>651.45244268104909</v>
      </c>
      <c r="BC99" s="58">
        <f t="shared" si="273"/>
        <v>521.16195414483934</v>
      </c>
      <c r="BD99" s="58">
        <f t="shared" si="273"/>
        <v>521.16195414483934</v>
      </c>
      <c r="BE99" s="58">
        <f t="shared" si="273"/>
        <v>521.16195414483934</v>
      </c>
      <c r="BF99" s="58">
        <f t="shared" si="273"/>
        <v>416.92956331587152</v>
      </c>
      <c r="BG99" s="58">
        <f t="shared" si="273"/>
        <v>416.92956331587152</v>
      </c>
      <c r="BH99" s="58">
        <f t="shared" si="273"/>
        <v>416.92956331587152</v>
      </c>
      <c r="BI99" s="58">
        <f t="shared" si="273"/>
        <v>333.54365065269724</v>
      </c>
      <c r="BJ99" s="58">
        <f t="shared" si="273"/>
        <v>333.54365065269724</v>
      </c>
      <c r="BK99" s="58">
        <f t="shared" si="273"/>
        <v>333.54365065269724</v>
      </c>
      <c r="BL99" s="58">
        <f t="shared" si="273"/>
        <v>266.8349205221578</v>
      </c>
      <c r="BM99" s="58">
        <f t="shared" si="273"/>
        <v>266.8349205221578</v>
      </c>
      <c r="BN99" s="58">
        <f t="shared" si="273"/>
        <v>266.8349205221578</v>
      </c>
      <c r="BO99" s="58">
        <f t="shared" si="273"/>
        <v>213.46793641772626</v>
      </c>
      <c r="BP99" s="58">
        <f t="shared" si="273"/>
        <v>213.46793641772626</v>
      </c>
      <c r="BQ99" s="58">
        <f t="shared" si="273"/>
        <v>213.46793641772626</v>
      </c>
      <c r="BR99" s="58">
        <f t="shared" si="273"/>
        <v>170.77434913418102</v>
      </c>
      <c r="BS99" s="58">
        <f t="shared" si="273"/>
        <v>170.77434913418102</v>
      </c>
      <c r="BT99" s="58">
        <f t="shared" si="273"/>
        <v>170.77434913418102</v>
      </c>
      <c r="BU99" s="58">
        <f t="shared" si="273"/>
        <v>136.61947930734482</v>
      </c>
      <c r="BV99" s="58">
        <f t="shared" si="273"/>
        <v>136.61947930734482</v>
      </c>
      <c r="BW99" s="58">
        <f t="shared" si="273"/>
        <v>136.61947930734482</v>
      </c>
      <c r="BX99" s="58"/>
      <c r="BY99" s="58"/>
      <c r="BZ99" s="58"/>
      <c r="CA99" s="58"/>
      <c r="CB99" s="58"/>
    </row>
    <row r="100" spans="7:80" ht="15.75" hidden="1" customHeight="1" outlineLevel="1" x14ac:dyDescent="0.25">
      <c r="G100" s="141"/>
      <c r="H100" s="5" t="s">
        <v>8</v>
      </c>
      <c r="AB100" s="57"/>
      <c r="AC100" s="57"/>
      <c r="AD100" s="57"/>
      <c r="AE100" s="57"/>
      <c r="AF100" s="57"/>
      <c r="AG100" s="57"/>
      <c r="AH100" s="57"/>
      <c r="AI100" s="57"/>
      <c r="AJ100" s="57"/>
      <c r="AK100" s="57"/>
      <c r="AL100" s="57"/>
      <c r="AM100" s="57"/>
      <c r="AN100" s="81">
        <f t="shared" si="270"/>
        <v>545.30059376203872</v>
      </c>
      <c r="AO100" s="58">
        <f t="shared" si="271"/>
        <v>545.30059376203872</v>
      </c>
      <c r="AP100" s="58">
        <f t="shared" si="272"/>
        <v>545.30059376203872</v>
      </c>
      <c r="AQ100" s="58">
        <f t="shared" ref="AQ100:AQ101" si="274">AN100</f>
        <v>545.30059376203872</v>
      </c>
      <c r="AR100" s="58">
        <f t="shared" ref="AR100:AR101" si="275">AN100</f>
        <v>545.30059376203872</v>
      </c>
      <c r="AS100" s="58">
        <f t="shared" ref="AS100:AS101" si="276">AN100</f>
        <v>545.30059376203872</v>
      </c>
      <c r="AT100" s="58">
        <f t="shared" ref="AT100:BW100" si="277">AN100*0.8</f>
        <v>436.24047500963098</v>
      </c>
      <c r="AU100" s="58">
        <f t="shared" si="277"/>
        <v>436.24047500963098</v>
      </c>
      <c r="AV100" s="58">
        <f t="shared" si="277"/>
        <v>436.24047500963098</v>
      </c>
      <c r="AW100" s="58">
        <f t="shared" si="277"/>
        <v>436.24047500963098</v>
      </c>
      <c r="AX100" s="58">
        <f t="shared" si="277"/>
        <v>436.24047500963098</v>
      </c>
      <c r="AY100" s="58">
        <f t="shared" si="277"/>
        <v>436.24047500963098</v>
      </c>
      <c r="AZ100" s="58">
        <f t="shared" si="277"/>
        <v>348.99238000770481</v>
      </c>
      <c r="BA100" s="58">
        <f t="shared" si="277"/>
        <v>348.99238000770481</v>
      </c>
      <c r="BB100" s="58">
        <f t="shared" si="277"/>
        <v>348.99238000770481</v>
      </c>
      <c r="BC100" s="58">
        <f t="shared" si="277"/>
        <v>348.99238000770481</v>
      </c>
      <c r="BD100" s="58">
        <f t="shared" si="277"/>
        <v>348.99238000770481</v>
      </c>
      <c r="BE100" s="58">
        <f t="shared" si="277"/>
        <v>348.99238000770481</v>
      </c>
      <c r="BF100" s="58">
        <f t="shared" si="277"/>
        <v>279.19390400616385</v>
      </c>
      <c r="BG100" s="58">
        <f t="shared" si="277"/>
        <v>279.19390400616385</v>
      </c>
      <c r="BH100" s="58">
        <f t="shared" si="277"/>
        <v>279.19390400616385</v>
      </c>
      <c r="BI100" s="58">
        <f t="shared" si="277"/>
        <v>279.19390400616385</v>
      </c>
      <c r="BJ100" s="58">
        <f t="shared" si="277"/>
        <v>279.19390400616385</v>
      </c>
      <c r="BK100" s="58">
        <f t="shared" si="277"/>
        <v>279.19390400616385</v>
      </c>
      <c r="BL100" s="58">
        <f t="shared" si="277"/>
        <v>223.35512320493109</v>
      </c>
      <c r="BM100" s="58">
        <f t="shared" si="277"/>
        <v>223.35512320493109</v>
      </c>
      <c r="BN100" s="58">
        <f t="shared" si="277"/>
        <v>223.35512320493109</v>
      </c>
      <c r="BO100" s="58">
        <f t="shared" si="277"/>
        <v>223.35512320493109</v>
      </c>
      <c r="BP100" s="58">
        <f t="shared" si="277"/>
        <v>223.35512320493109</v>
      </c>
      <c r="BQ100" s="58">
        <f t="shared" si="277"/>
        <v>223.35512320493109</v>
      </c>
      <c r="BR100" s="58">
        <f t="shared" si="277"/>
        <v>178.68409856394487</v>
      </c>
      <c r="BS100" s="58">
        <f t="shared" si="277"/>
        <v>178.68409856394487</v>
      </c>
      <c r="BT100" s="58">
        <f t="shared" si="277"/>
        <v>178.68409856394487</v>
      </c>
      <c r="BU100" s="58">
        <f t="shared" si="277"/>
        <v>178.68409856394487</v>
      </c>
      <c r="BV100" s="58">
        <f t="shared" si="277"/>
        <v>178.68409856394487</v>
      </c>
      <c r="BW100" s="58">
        <f t="shared" si="277"/>
        <v>178.68409856394487</v>
      </c>
      <c r="BX100" s="58"/>
      <c r="BY100" s="58"/>
      <c r="BZ100" s="58"/>
      <c r="CA100" s="58"/>
      <c r="CB100" s="58"/>
    </row>
    <row r="101" spans="7:80" ht="15.75" hidden="1" customHeight="1" outlineLevel="1" x14ac:dyDescent="0.25">
      <c r="G101" s="141"/>
      <c r="H101" s="5" t="s">
        <v>10</v>
      </c>
      <c r="AB101" s="57"/>
      <c r="AC101" s="57"/>
      <c r="AD101" s="57"/>
      <c r="AE101" s="57"/>
      <c r="AF101" s="57"/>
      <c r="AG101" s="57"/>
      <c r="AH101" s="57"/>
      <c r="AI101" s="57"/>
      <c r="AJ101" s="57"/>
      <c r="AK101" s="57"/>
      <c r="AL101" s="57"/>
      <c r="AM101" s="57"/>
      <c r="AN101" s="81">
        <f t="shared" si="270"/>
        <v>136.32514844050968</v>
      </c>
      <c r="AO101" s="58">
        <f t="shared" si="271"/>
        <v>136.32514844050968</v>
      </c>
      <c r="AP101" s="58">
        <f t="shared" si="272"/>
        <v>136.32514844050968</v>
      </c>
      <c r="AQ101" s="58">
        <f t="shared" si="274"/>
        <v>136.32514844050968</v>
      </c>
      <c r="AR101" s="58">
        <f t="shared" si="275"/>
        <v>136.32514844050968</v>
      </c>
      <c r="AS101" s="58">
        <f t="shared" si="276"/>
        <v>136.32514844050968</v>
      </c>
      <c r="AT101" s="58">
        <f>AN101</f>
        <v>136.32514844050968</v>
      </c>
      <c r="AU101" s="58">
        <f>AN101</f>
        <v>136.32514844050968</v>
      </c>
      <c r="AV101" s="58">
        <f>AN101</f>
        <v>136.32514844050968</v>
      </c>
      <c r="AW101" s="58">
        <f>AN101</f>
        <v>136.32514844050968</v>
      </c>
      <c r="AX101" s="58">
        <f>AN101</f>
        <v>136.32514844050968</v>
      </c>
      <c r="AY101" s="58">
        <f>AN101</f>
        <v>136.32514844050968</v>
      </c>
      <c r="AZ101" s="58">
        <f t="shared" ref="AZ101:BW101" si="278">AN101*0.8</f>
        <v>109.06011875240775</v>
      </c>
      <c r="BA101" s="58">
        <f t="shared" si="278"/>
        <v>109.06011875240775</v>
      </c>
      <c r="BB101" s="58">
        <f t="shared" si="278"/>
        <v>109.06011875240775</v>
      </c>
      <c r="BC101" s="58">
        <f t="shared" si="278"/>
        <v>109.06011875240775</v>
      </c>
      <c r="BD101" s="58">
        <f t="shared" si="278"/>
        <v>109.06011875240775</v>
      </c>
      <c r="BE101" s="58">
        <f t="shared" si="278"/>
        <v>109.06011875240775</v>
      </c>
      <c r="BF101" s="58">
        <f t="shared" si="278"/>
        <v>109.06011875240775</v>
      </c>
      <c r="BG101" s="58">
        <f t="shared" si="278"/>
        <v>109.06011875240775</v>
      </c>
      <c r="BH101" s="58">
        <f t="shared" si="278"/>
        <v>109.06011875240775</v>
      </c>
      <c r="BI101" s="58">
        <f t="shared" si="278"/>
        <v>109.06011875240775</v>
      </c>
      <c r="BJ101" s="58">
        <f t="shared" si="278"/>
        <v>109.06011875240775</v>
      </c>
      <c r="BK101" s="58">
        <f t="shared" si="278"/>
        <v>109.06011875240775</v>
      </c>
      <c r="BL101" s="58">
        <f t="shared" si="278"/>
        <v>87.248095001926202</v>
      </c>
      <c r="BM101" s="58">
        <f t="shared" si="278"/>
        <v>87.248095001926202</v>
      </c>
      <c r="BN101" s="58">
        <f t="shared" si="278"/>
        <v>87.248095001926202</v>
      </c>
      <c r="BO101" s="58">
        <f t="shared" si="278"/>
        <v>87.248095001926202</v>
      </c>
      <c r="BP101" s="58">
        <f t="shared" si="278"/>
        <v>87.248095001926202</v>
      </c>
      <c r="BQ101" s="58">
        <f t="shared" si="278"/>
        <v>87.248095001926202</v>
      </c>
      <c r="BR101" s="58">
        <f t="shared" si="278"/>
        <v>87.248095001926202</v>
      </c>
      <c r="BS101" s="58">
        <f t="shared" si="278"/>
        <v>87.248095001926202</v>
      </c>
      <c r="BT101" s="58">
        <f t="shared" si="278"/>
        <v>87.248095001926202</v>
      </c>
      <c r="BU101" s="58">
        <f t="shared" si="278"/>
        <v>87.248095001926202</v>
      </c>
      <c r="BV101" s="58">
        <f t="shared" si="278"/>
        <v>87.248095001926202</v>
      </c>
      <c r="BW101" s="58">
        <f t="shared" si="278"/>
        <v>87.248095001926202</v>
      </c>
      <c r="BX101" s="58"/>
      <c r="BY101" s="58"/>
      <c r="BZ101" s="58"/>
      <c r="CA101" s="58"/>
      <c r="CB101" s="58"/>
    </row>
    <row r="102" spans="7:80" ht="15.75" hidden="1" customHeight="1" outlineLevel="1" x14ac:dyDescent="0.25">
      <c r="G102" s="140">
        <f>G99+1</f>
        <v>32</v>
      </c>
      <c r="H102" s="5" t="s">
        <v>5</v>
      </c>
      <c r="AB102" s="57"/>
      <c r="AC102" s="57"/>
      <c r="AD102" s="57"/>
      <c r="AE102" s="57"/>
      <c r="AF102" s="57"/>
      <c r="AG102" s="57"/>
      <c r="AH102" s="57"/>
      <c r="AI102" s="57"/>
      <c r="AJ102" s="57"/>
      <c r="AK102" s="57"/>
      <c r="AL102" s="57"/>
      <c r="AM102" s="57"/>
      <c r="AN102" s="57"/>
      <c r="AO102" s="81">
        <f t="shared" ref="AO102:AO104" si="279">AN99*1.1</f>
        <v>1749.506071653208</v>
      </c>
      <c r="AP102" s="58">
        <f t="shared" ref="AP102:AP104" si="280">AO102</f>
        <v>1749.506071653208</v>
      </c>
      <c r="AQ102" s="58">
        <f t="shared" ref="AQ102:AQ104" si="281">AO102</f>
        <v>1749.506071653208</v>
      </c>
      <c r="AR102" s="81">
        <f t="shared" ref="AR102:BX102" si="282">AO102*0.8</f>
        <v>1399.6048573225664</v>
      </c>
      <c r="AS102" s="58">
        <f t="shared" si="282"/>
        <v>1399.6048573225664</v>
      </c>
      <c r="AT102" s="58">
        <f t="shared" si="282"/>
        <v>1399.6048573225664</v>
      </c>
      <c r="AU102" s="58">
        <f t="shared" si="282"/>
        <v>1119.6838858580531</v>
      </c>
      <c r="AV102" s="58">
        <f t="shared" si="282"/>
        <v>1119.6838858580531</v>
      </c>
      <c r="AW102" s="58">
        <f t="shared" si="282"/>
        <v>1119.6838858580531</v>
      </c>
      <c r="AX102" s="58">
        <f t="shared" si="282"/>
        <v>895.74710868644252</v>
      </c>
      <c r="AY102" s="58">
        <f t="shared" si="282"/>
        <v>895.74710868644252</v>
      </c>
      <c r="AZ102" s="58">
        <f t="shared" si="282"/>
        <v>895.74710868644252</v>
      </c>
      <c r="BA102" s="58">
        <f t="shared" si="282"/>
        <v>716.59768694915408</v>
      </c>
      <c r="BB102" s="58">
        <f t="shared" si="282"/>
        <v>716.59768694915408</v>
      </c>
      <c r="BC102" s="58">
        <f t="shared" si="282"/>
        <v>716.59768694915408</v>
      </c>
      <c r="BD102" s="58">
        <f t="shared" si="282"/>
        <v>573.27814955932331</v>
      </c>
      <c r="BE102" s="58">
        <f t="shared" si="282"/>
        <v>573.27814955932331</v>
      </c>
      <c r="BF102" s="58">
        <f t="shared" si="282"/>
        <v>573.27814955932331</v>
      </c>
      <c r="BG102" s="58">
        <f t="shared" si="282"/>
        <v>458.62251964745866</v>
      </c>
      <c r="BH102" s="58">
        <f t="shared" si="282"/>
        <v>458.62251964745866</v>
      </c>
      <c r="BI102" s="58">
        <f t="shared" si="282"/>
        <v>458.62251964745866</v>
      </c>
      <c r="BJ102" s="58">
        <f t="shared" si="282"/>
        <v>366.89801571796693</v>
      </c>
      <c r="BK102" s="58">
        <f t="shared" si="282"/>
        <v>366.89801571796693</v>
      </c>
      <c r="BL102" s="58">
        <f t="shared" si="282"/>
        <v>366.89801571796693</v>
      </c>
      <c r="BM102" s="58">
        <f t="shared" si="282"/>
        <v>293.51841257437354</v>
      </c>
      <c r="BN102" s="58">
        <f t="shared" si="282"/>
        <v>293.51841257437354</v>
      </c>
      <c r="BO102" s="58">
        <f t="shared" si="282"/>
        <v>293.51841257437354</v>
      </c>
      <c r="BP102" s="58">
        <f t="shared" si="282"/>
        <v>234.81473005949886</v>
      </c>
      <c r="BQ102" s="58">
        <f t="shared" si="282"/>
        <v>234.81473005949886</v>
      </c>
      <c r="BR102" s="58">
        <f t="shared" si="282"/>
        <v>234.81473005949886</v>
      </c>
      <c r="BS102" s="58">
        <f t="shared" si="282"/>
        <v>187.8517840475991</v>
      </c>
      <c r="BT102" s="58">
        <f t="shared" si="282"/>
        <v>187.8517840475991</v>
      </c>
      <c r="BU102" s="58">
        <f t="shared" si="282"/>
        <v>187.8517840475991</v>
      </c>
      <c r="BV102" s="58">
        <f t="shared" si="282"/>
        <v>150.28142723807929</v>
      </c>
      <c r="BW102" s="58">
        <f t="shared" si="282"/>
        <v>150.28142723807929</v>
      </c>
      <c r="BX102" s="58">
        <f t="shared" si="282"/>
        <v>150.28142723807929</v>
      </c>
      <c r="BY102" s="58"/>
      <c r="BZ102" s="58"/>
      <c r="CA102" s="58"/>
      <c r="CB102" s="58"/>
    </row>
    <row r="103" spans="7:80" ht="15.75" hidden="1" customHeight="1" outlineLevel="1" x14ac:dyDescent="0.25">
      <c r="G103" s="141"/>
      <c r="H103" s="5" t="s">
        <v>8</v>
      </c>
      <c r="AB103" s="57"/>
      <c r="AC103" s="57"/>
      <c r="AD103" s="57"/>
      <c r="AE103" s="57"/>
      <c r="AF103" s="57"/>
      <c r="AG103" s="57"/>
      <c r="AH103" s="57"/>
      <c r="AI103" s="57"/>
      <c r="AJ103" s="57"/>
      <c r="AK103" s="57"/>
      <c r="AL103" s="57"/>
      <c r="AM103" s="57"/>
      <c r="AN103" s="57"/>
      <c r="AO103" s="81">
        <f t="shared" si="279"/>
        <v>599.83065313824261</v>
      </c>
      <c r="AP103" s="58">
        <f t="shared" si="280"/>
        <v>599.83065313824261</v>
      </c>
      <c r="AQ103" s="58">
        <f t="shared" si="281"/>
        <v>599.83065313824261</v>
      </c>
      <c r="AR103" s="58">
        <f t="shared" ref="AR103:AR104" si="283">AO103</f>
        <v>599.83065313824261</v>
      </c>
      <c r="AS103" s="58">
        <f t="shared" ref="AS103:AS104" si="284">AO103</f>
        <v>599.83065313824261</v>
      </c>
      <c r="AT103" s="58">
        <f t="shared" ref="AT103:AT104" si="285">AO103</f>
        <v>599.83065313824261</v>
      </c>
      <c r="AU103" s="58">
        <f t="shared" ref="AU103:BX103" si="286">AO103*0.8</f>
        <v>479.8645225105941</v>
      </c>
      <c r="AV103" s="58">
        <f t="shared" si="286"/>
        <v>479.8645225105941</v>
      </c>
      <c r="AW103" s="58">
        <f t="shared" si="286"/>
        <v>479.8645225105941</v>
      </c>
      <c r="AX103" s="58">
        <f t="shared" si="286"/>
        <v>479.8645225105941</v>
      </c>
      <c r="AY103" s="58">
        <f t="shared" si="286"/>
        <v>479.8645225105941</v>
      </c>
      <c r="AZ103" s="58">
        <f t="shared" si="286"/>
        <v>479.8645225105941</v>
      </c>
      <c r="BA103" s="58">
        <f t="shared" si="286"/>
        <v>383.89161800847529</v>
      </c>
      <c r="BB103" s="58">
        <f t="shared" si="286"/>
        <v>383.89161800847529</v>
      </c>
      <c r="BC103" s="58">
        <f t="shared" si="286"/>
        <v>383.89161800847529</v>
      </c>
      <c r="BD103" s="58">
        <f t="shared" si="286"/>
        <v>383.89161800847529</v>
      </c>
      <c r="BE103" s="58">
        <f t="shared" si="286"/>
        <v>383.89161800847529</v>
      </c>
      <c r="BF103" s="58">
        <f t="shared" si="286"/>
        <v>383.89161800847529</v>
      </c>
      <c r="BG103" s="58">
        <f t="shared" si="286"/>
        <v>307.11329440678026</v>
      </c>
      <c r="BH103" s="58">
        <f t="shared" si="286"/>
        <v>307.11329440678026</v>
      </c>
      <c r="BI103" s="58">
        <f t="shared" si="286"/>
        <v>307.11329440678026</v>
      </c>
      <c r="BJ103" s="58">
        <f t="shared" si="286"/>
        <v>307.11329440678026</v>
      </c>
      <c r="BK103" s="58">
        <f t="shared" si="286"/>
        <v>307.11329440678026</v>
      </c>
      <c r="BL103" s="58">
        <f t="shared" si="286"/>
        <v>307.11329440678026</v>
      </c>
      <c r="BM103" s="58">
        <f t="shared" si="286"/>
        <v>245.69063552542423</v>
      </c>
      <c r="BN103" s="58">
        <f t="shared" si="286"/>
        <v>245.69063552542423</v>
      </c>
      <c r="BO103" s="58">
        <f t="shared" si="286"/>
        <v>245.69063552542423</v>
      </c>
      <c r="BP103" s="58">
        <f t="shared" si="286"/>
        <v>245.69063552542423</v>
      </c>
      <c r="BQ103" s="58">
        <f t="shared" si="286"/>
        <v>245.69063552542423</v>
      </c>
      <c r="BR103" s="58">
        <f t="shared" si="286"/>
        <v>245.69063552542423</v>
      </c>
      <c r="BS103" s="58">
        <f t="shared" si="286"/>
        <v>196.55250842033939</v>
      </c>
      <c r="BT103" s="58">
        <f t="shared" si="286"/>
        <v>196.55250842033939</v>
      </c>
      <c r="BU103" s="58">
        <f t="shared" si="286"/>
        <v>196.55250842033939</v>
      </c>
      <c r="BV103" s="58">
        <f t="shared" si="286"/>
        <v>196.55250842033939</v>
      </c>
      <c r="BW103" s="58">
        <f t="shared" si="286"/>
        <v>196.55250842033939</v>
      </c>
      <c r="BX103" s="58">
        <f t="shared" si="286"/>
        <v>196.55250842033939</v>
      </c>
      <c r="BY103" s="58"/>
      <c r="BZ103" s="58"/>
      <c r="CA103" s="58"/>
      <c r="CB103" s="58"/>
    </row>
    <row r="104" spans="7:80" ht="15.75" hidden="1" customHeight="1" outlineLevel="1" x14ac:dyDescent="0.25">
      <c r="G104" s="141"/>
      <c r="H104" s="5" t="s">
        <v>10</v>
      </c>
      <c r="AB104" s="57"/>
      <c r="AC104" s="57"/>
      <c r="AD104" s="57"/>
      <c r="AE104" s="57"/>
      <c r="AF104" s="57"/>
      <c r="AG104" s="57"/>
      <c r="AH104" s="57"/>
      <c r="AI104" s="57"/>
      <c r="AJ104" s="57"/>
      <c r="AK104" s="57"/>
      <c r="AL104" s="57"/>
      <c r="AM104" s="57"/>
      <c r="AN104" s="57"/>
      <c r="AO104" s="81">
        <f t="shared" si="279"/>
        <v>149.95766328456065</v>
      </c>
      <c r="AP104" s="58">
        <f t="shared" si="280"/>
        <v>149.95766328456065</v>
      </c>
      <c r="AQ104" s="58">
        <f t="shared" si="281"/>
        <v>149.95766328456065</v>
      </c>
      <c r="AR104" s="58">
        <f t="shared" si="283"/>
        <v>149.95766328456065</v>
      </c>
      <c r="AS104" s="58">
        <f t="shared" si="284"/>
        <v>149.95766328456065</v>
      </c>
      <c r="AT104" s="58">
        <f t="shared" si="285"/>
        <v>149.95766328456065</v>
      </c>
      <c r="AU104" s="58">
        <f>AO104</f>
        <v>149.95766328456065</v>
      </c>
      <c r="AV104" s="58">
        <f>AO104</f>
        <v>149.95766328456065</v>
      </c>
      <c r="AW104" s="58">
        <f>AO104</f>
        <v>149.95766328456065</v>
      </c>
      <c r="AX104" s="58">
        <f>AO104</f>
        <v>149.95766328456065</v>
      </c>
      <c r="AY104" s="58">
        <f>AO104</f>
        <v>149.95766328456065</v>
      </c>
      <c r="AZ104" s="58">
        <f>AO104</f>
        <v>149.95766328456065</v>
      </c>
      <c r="BA104" s="58">
        <f t="shared" ref="BA104:BX104" si="287">AO104*0.8</f>
        <v>119.96613062764852</v>
      </c>
      <c r="BB104" s="58">
        <f t="shared" si="287"/>
        <v>119.96613062764852</v>
      </c>
      <c r="BC104" s="58">
        <f t="shared" si="287"/>
        <v>119.96613062764852</v>
      </c>
      <c r="BD104" s="58">
        <f t="shared" si="287"/>
        <v>119.96613062764852</v>
      </c>
      <c r="BE104" s="58">
        <f t="shared" si="287"/>
        <v>119.96613062764852</v>
      </c>
      <c r="BF104" s="58">
        <f t="shared" si="287"/>
        <v>119.96613062764852</v>
      </c>
      <c r="BG104" s="58">
        <f t="shared" si="287"/>
        <v>119.96613062764852</v>
      </c>
      <c r="BH104" s="58">
        <f t="shared" si="287"/>
        <v>119.96613062764852</v>
      </c>
      <c r="BI104" s="58">
        <f t="shared" si="287"/>
        <v>119.96613062764852</v>
      </c>
      <c r="BJ104" s="58">
        <f t="shared" si="287"/>
        <v>119.96613062764852</v>
      </c>
      <c r="BK104" s="58">
        <f t="shared" si="287"/>
        <v>119.96613062764852</v>
      </c>
      <c r="BL104" s="58">
        <f t="shared" si="287"/>
        <v>119.96613062764852</v>
      </c>
      <c r="BM104" s="58">
        <f t="shared" si="287"/>
        <v>95.972904502118823</v>
      </c>
      <c r="BN104" s="58">
        <f t="shared" si="287"/>
        <v>95.972904502118823</v>
      </c>
      <c r="BO104" s="58">
        <f t="shared" si="287"/>
        <v>95.972904502118823</v>
      </c>
      <c r="BP104" s="58">
        <f t="shared" si="287"/>
        <v>95.972904502118823</v>
      </c>
      <c r="BQ104" s="58">
        <f t="shared" si="287"/>
        <v>95.972904502118823</v>
      </c>
      <c r="BR104" s="58">
        <f t="shared" si="287"/>
        <v>95.972904502118823</v>
      </c>
      <c r="BS104" s="58">
        <f t="shared" si="287"/>
        <v>95.972904502118823</v>
      </c>
      <c r="BT104" s="58">
        <f t="shared" si="287"/>
        <v>95.972904502118823</v>
      </c>
      <c r="BU104" s="58">
        <f t="shared" si="287"/>
        <v>95.972904502118823</v>
      </c>
      <c r="BV104" s="58">
        <f t="shared" si="287"/>
        <v>95.972904502118823</v>
      </c>
      <c r="BW104" s="58">
        <f t="shared" si="287"/>
        <v>95.972904502118823</v>
      </c>
      <c r="BX104" s="58">
        <f t="shared" si="287"/>
        <v>95.972904502118823</v>
      </c>
      <c r="BY104" s="58"/>
      <c r="BZ104" s="58"/>
      <c r="CA104" s="58"/>
      <c r="CB104" s="58"/>
    </row>
    <row r="105" spans="7:80" ht="15.75" hidden="1" customHeight="1" outlineLevel="1" x14ac:dyDescent="0.25">
      <c r="G105" s="140">
        <f>G102+1</f>
        <v>33</v>
      </c>
      <c r="H105" s="5" t="s">
        <v>5</v>
      </c>
      <c r="AB105" s="57"/>
      <c r="AC105" s="57"/>
      <c r="AD105" s="57"/>
      <c r="AE105" s="57"/>
      <c r="AF105" s="57"/>
      <c r="AG105" s="57"/>
      <c r="AH105" s="57"/>
      <c r="AI105" s="57"/>
      <c r="AJ105" s="57"/>
      <c r="AK105" s="57"/>
      <c r="AL105" s="57"/>
      <c r="AM105" s="57"/>
      <c r="AN105" s="57"/>
      <c r="AO105" s="57"/>
      <c r="AP105" s="81">
        <f t="shared" ref="AP105:AP107" si="288">AO102*1.1</f>
        <v>1924.4566788185289</v>
      </c>
      <c r="AQ105" s="58">
        <f t="shared" ref="AQ105:AQ107" si="289">AP105</f>
        <v>1924.4566788185289</v>
      </c>
      <c r="AR105" s="58">
        <f t="shared" ref="AR105:AR107" si="290">AP105</f>
        <v>1924.4566788185289</v>
      </c>
      <c r="AS105" s="81">
        <f t="shared" ref="AS105:BY105" si="291">AP105*0.8</f>
        <v>1539.5653430548232</v>
      </c>
      <c r="AT105" s="58">
        <f t="shared" si="291"/>
        <v>1539.5653430548232</v>
      </c>
      <c r="AU105" s="58">
        <f t="shared" si="291"/>
        <v>1539.5653430548232</v>
      </c>
      <c r="AV105" s="58">
        <f t="shared" si="291"/>
        <v>1231.6522744438587</v>
      </c>
      <c r="AW105" s="58">
        <f t="shared" si="291"/>
        <v>1231.6522744438587</v>
      </c>
      <c r="AX105" s="58">
        <f t="shared" si="291"/>
        <v>1231.6522744438587</v>
      </c>
      <c r="AY105" s="58">
        <f t="shared" si="291"/>
        <v>985.32181955508702</v>
      </c>
      <c r="AZ105" s="58">
        <f t="shared" si="291"/>
        <v>985.32181955508702</v>
      </c>
      <c r="BA105" s="58">
        <f t="shared" si="291"/>
        <v>985.32181955508702</v>
      </c>
      <c r="BB105" s="58">
        <f t="shared" si="291"/>
        <v>788.25745564406964</v>
      </c>
      <c r="BC105" s="58">
        <f t="shared" si="291"/>
        <v>788.25745564406964</v>
      </c>
      <c r="BD105" s="58">
        <f t="shared" si="291"/>
        <v>788.25745564406964</v>
      </c>
      <c r="BE105" s="58">
        <f t="shared" si="291"/>
        <v>630.60596451525578</v>
      </c>
      <c r="BF105" s="58">
        <f t="shared" si="291"/>
        <v>630.60596451525578</v>
      </c>
      <c r="BG105" s="58">
        <f t="shared" si="291"/>
        <v>630.60596451525578</v>
      </c>
      <c r="BH105" s="58">
        <f t="shared" si="291"/>
        <v>504.48477161220467</v>
      </c>
      <c r="BI105" s="58">
        <f t="shared" si="291"/>
        <v>504.48477161220467</v>
      </c>
      <c r="BJ105" s="58">
        <f t="shared" si="291"/>
        <v>504.48477161220467</v>
      </c>
      <c r="BK105" s="58">
        <f t="shared" si="291"/>
        <v>403.58781728976373</v>
      </c>
      <c r="BL105" s="58">
        <f t="shared" si="291"/>
        <v>403.58781728976373</v>
      </c>
      <c r="BM105" s="58">
        <f t="shared" si="291"/>
        <v>403.58781728976373</v>
      </c>
      <c r="BN105" s="58">
        <f t="shared" si="291"/>
        <v>322.870253831811</v>
      </c>
      <c r="BO105" s="58">
        <f t="shared" si="291"/>
        <v>322.870253831811</v>
      </c>
      <c r="BP105" s="58">
        <f t="shared" si="291"/>
        <v>322.870253831811</v>
      </c>
      <c r="BQ105" s="58">
        <f t="shared" si="291"/>
        <v>258.29620306544882</v>
      </c>
      <c r="BR105" s="58">
        <f t="shared" si="291"/>
        <v>258.29620306544882</v>
      </c>
      <c r="BS105" s="58">
        <f t="shared" si="291"/>
        <v>258.29620306544882</v>
      </c>
      <c r="BT105" s="58">
        <f t="shared" si="291"/>
        <v>206.63696245235906</v>
      </c>
      <c r="BU105" s="58">
        <f t="shared" si="291"/>
        <v>206.63696245235906</v>
      </c>
      <c r="BV105" s="58">
        <f t="shared" si="291"/>
        <v>206.63696245235906</v>
      </c>
      <c r="BW105" s="58">
        <f t="shared" si="291"/>
        <v>165.30956996188726</v>
      </c>
      <c r="BX105" s="58">
        <f t="shared" si="291"/>
        <v>165.30956996188726</v>
      </c>
      <c r="BY105" s="58">
        <f t="shared" si="291"/>
        <v>165.30956996188726</v>
      </c>
      <c r="BZ105" s="58"/>
      <c r="CA105" s="58"/>
      <c r="CB105" s="58"/>
    </row>
    <row r="106" spans="7:80" ht="15.75" hidden="1" customHeight="1" outlineLevel="1" x14ac:dyDescent="0.25">
      <c r="G106" s="141"/>
      <c r="H106" s="5" t="s">
        <v>8</v>
      </c>
      <c r="AB106" s="57"/>
      <c r="AC106" s="57"/>
      <c r="AD106" s="57"/>
      <c r="AE106" s="57"/>
      <c r="AF106" s="57"/>
      <c r="AG106" s="57"/>
      <c r="AH106" s="57"/>
      <c r="AI106" s="57"/>
      <c r="AJ106" s="57"/>
      <c r="AK106" s="57"/>
      <c r="AL106" s="57"/>
      <c r="AM106" s="57"/>
      <c r="AN106" s="57"/>
      <c r="AO106" s="57"/>
      <c r="AP106" s="81">
        <f t="shared" si="288"/>
        <v>659.81371845206695</v>
      </c>
      <c r="AQ106" s="58">
        <f t="shared" si="289"/>
        <v>659.81371845206695</v>
      </c>
      <c r="AR106" s="58">
        <f t="shared" si="290"/>
        <v>659.81371845206695</v>
      </c>
      <c r="AS106" s="58">
        <f t="shared" ref="AS106:AS107" si="292">AP106</f>
        <v>659.81371845206695</v>
      </c>
      <c r="AT106" s="58">
        <f t="shared" ref="AT106:AT107" si="293">AP106</f>
        <v>659.81371845206695</v>
      </c>
      <c r="AU106" s="58">
        <f t="shared" ref="AU106:AU107" si="294">AP106</f>
        <v>659.81371845206695</v>
      </c>
      <c r="AV106" s="58">
        <f t="shared" ref="AV106:BY106" si="295">AP106*0.8</f>
        <v>527.85097476165356</v>
      </c>
      <c r="AW106" s="58">
        <f t="shared" si="295"/>
        <v>527.85097476165356</v>
      </c>
      <c r="AX106" s="58">
        <f t="shared" si="295"/>
        <v>527.85097476165356</v>
      </c>
      <c r="AY106" s="58">
        <f t="shared" si="295"/>
        <v>527.85097476165356</v>
      </c>
      <c r="AZ106" s="58">
        <f t="shared" si="295"/>
        <v>527.85097476165356</v>
      </c>
      <c r="BA106" s="58">
        <f t="shared" si="295"/>
        <v>527.85097476165356</v>
      </c>
      <c r="BB106" s="58">
        <f t="shared" si="295"/>
        <v>422.28077980932289</v>
      </c>
      <c r="BC106" s="58">
        <f t="shared" si="295"/>
        <v>422.28077980932289</v>
      </c>
      <c r="BD106" s="58">
        <f t="shared" si="295"/>
        <v>422.28077980932289</v>
      </c>
      <c r="BE106" s="58">
        <f t="shared" si="295"/>
        <v>422.28077980932289</v>
      </c>
      <c r="BF106" s="58">
        <f t="shared" si="295"/>
        <v>422.28077980932289</v>
      </c>
      <c r="BG106" s="58">
        <f t="shared" si="295"/>
        <v>422.28077980932289</v>
      </c>
      <c r="BH106" s="58">
        <f t="shared" si="295"/>
        <v>337.82462384745833</v>
      </c>
      <c r="BI106" s="58">
        <f t="shared" si="295"/>
        <v>337.82462384745833</v>
      </c>
      <c r="BJ106" s="58">
        <f t="shared" si="295"/>
        <v>337.82462384745833</v>
      </c>
      <c r="BK106" s="58">
        <f t="shared" si="295"/>
        <v>337.82462384745833</v>
      </c>
      <c r="BL106" s="58">
        <f t="shared" si="295"/>
        <v>337.82462384745833</v>
      </c>
      <c r="BM106" s="58">
        <f t="shared" si="295"/>
        <v>337.82462384745833</v>
      </c>
      <c r="BN106" s="58">
        <f t="shared" si="295"/>
        <v>270.25969907796667</v>
      </c>
      <c r="BO106" s="58">
        <f t="shared" si="295"/>
        <v>270.25969907796667</v>
      </c>
      <c r="BP106" s="58">
        <f t="shared" si="295"/>
        <v>270.25969907796667</v>
      </c>
      <c r="BQ106" s="58">
        <f t="shared" si="295"/>
        <v>270.25969907796667</v>
      </c>
      <c r="BR106" s="58">
        <f t="shared" si="295"/>
        <v>270.25969907796667</v>
      </c>
      <c r="BS106" s="58">
        <f t="shared" si="295"/>
        <v>270.25969907796667</v>
      </c>
      <c r="BT106" s="58">
        <f t="shared" si="295"/>
        <v>216.20775926237334</v>
      </c>
      <c r="BU106" s="58">
        <f t="shared" si="295"/>
        <v>216.20775926237334</v>
      </c>
      <c r="BV106" s="58">
        <f t="shared" si="295"/>
        <v>216.20775926237334</v>
      </c>
      <c r="BW106" s="58">
        <f t="shared" si="295"/>
        <v>216.20775926237334</v>
      </c>
      <c r="BX106" s="58">
        <f t="shared" si="295"/>
        <v>216.20775926237334</v>
      </c>
      <c r="BY106" s="58">
        <f t="shared" si="295"/>
        <v>216.20775926237334</v>
      </c>
      <c r="BZ106" s="58"/>
      <c r="CA106" s="58"/>
      <c r="CB106" s="58"/>
    </row>
    <row r="107" spans="7:80" ht="15.75" hidden="1" customHeight="1" outlineLevel="1" x14ac:dyDescent="0.25">
      <c r="G107" s="141"/>
      <c r="H107" s="5" t="s">
        <v>10</v>
      </c>
      <c r="AB107" s="57"/>
      <c r="AC107" s="57"/>
      <c r="AD107" s="57"/>
      <c r="AE107" s="57"/>
      <c r="AF107" s="57"/>
      <c r="AG107" s="57"/>
      <c r="AH107" s="57"/>
      <c r="AI107" s="57"/>
      <c r="AJ107" s="57"/>
      <c r="AK107" s="57"/>
      <c r="AL107" s="57"/>
      <c r="AM107" s="57"/>
      <c r="AN107" s="57"/>
      <c r="AO107" s="57"/>
      <c r="AP107" s="81">
        <f t="shared" si="288"/>
        <v>164.95342961301674</v>
      </c>
      <c r="AQ107" s="58">
        <f t="shared" si="289"/>
        <v>164.95342961301674</v>
      </c>
      <c r="AR107" s="58">
        <f t="shared" si="290"/>
        <v>164.95342961301674</v>
      </c>
      <c r="AS107" s="58">
        <f t="shared" si="292"/>
        <v>164.95342961301674</v>
      </c>
      <c r="AT107" s="58">
        <f t="shared" si="293"/>
        <v>164.95342961301674</v>
      </c>
      <c r="AU107" s="58">
        <f t="shared" si="294"/>
        <v>164.95342961301674</v>
      </c>
      <c r="AV107" s="58">
        <f>AP107</f>
        <v>164.95342961301674</v>
      </c>
      <c r="AW107" s="58">
        <f>AP107</f>
        <v>164.95342961301674</v>
      </c>
      <c r="AX107" s="58">
        <f>AP107</f>
        <v>164.95342961301674</v>
      </c>
      <c r="AY107" s="58">
        <f>AP107</f>
        <v>164.95342961301674</v>
      </c>
      <c r="AZ107" s="58">
        <f>AP107</f>
        <v>164.95342961301674</v>
      </c>
      <c r="BA107" s="58">
        <f>AP107</f>
        <v>164.95342961301674</v>
      </c>
      <c r="BB107" s="58">
        <f t="shared" ref="BB107:BY107" si="296">AP107*0.8</f>
        <v>131.96274369041339</v>
      </c>
      <c r="BC107" s="58">
        <f t="shared" si="296"/>
        <v>131.96274369041339</v>
      </c>
      <c r="BD107" s="58">
        <f t="shared" si="296"/>
        <v>131.96274369041339</v>
      </c>
      <c r="BE107" s="58">
        <f t="shared" si="296"/>
        <v>131.96274369041339</v>
      </c>
      <c r="BF107" s="58">
        <f t="shared" si="296"/>
        <v>131.96274369041339</v>
      </c>
      <c r="BG107" s="58">
        <f t="shared" si="296"/>
        <v>131.96274369041339</v>
      </c>
      <c r="BH107" s="58">
        <f t="shared" si="296"/>
        <v>131.96274369041339</v>
      </c>
      <c r="BI107" s="58">
        <f t="shared" si="296"/>
        <v>131.96274369041339</v>
      </c>
      <c r="BJ107" s="58">
        <f t="shared" si="296"/>
        <v>131.96274369041339</v>
      </c>
      <c r="BK107" s="58">
        <f t="shared" si="296"/>
        <v>131.96274369041339</v>
      </c>
      <c r="BL107" s="58">
        <f t="shared" si="296"/>
        <v>131.96274369041339</v>
      </c>
      <c r="BM107" s="58">
        <f t="shared" si="296"/>
        <v>131.96274369041339</v>
      </c>
      <c r="BN107" s="58">
        <f t="shared" si="296"/>
        <v>105.57019495233072</v>
      </c>
      <c r="BO107" s="58">
        <f t="shared" si="296"/>
        <v>105.57019495233072</v>
      </c>
      <c r="BP107" s="58">
        <f t="shared" si="296"/>
        <v>105.57019495233072</v>
      </c>
      <c r="BQ107" s="58">
        <f t="shared" si="296"/>
        <v>105.57019495233072</v>
      </c>
      <c r="BR107" s="58">
        <f t="shared" si="296"/>
        <v>105.57019495233072</v>
      </c>
      <c r="BS107" s="58">
        <f t="shared" si="296"/>
        <v>105.57019495233072</v>
      </c>
      <c r="BT107" s="58">
        <f t="shared" si="296"/>
        <v>105.57019495233072</v>
      </c>
      <c r="BU107" s="58">
        <f t="shared" si="296"/>
        <v>105.57019495233072</v>
      </c>
      <c r="BV107" s="58">
        <f t="shared" si="296"/>
        <v>105.57019495233072</v>
      </c>
      <c r="BW107" s="58">
        <f t="shared" si="296"/>
        <v>105.57019495233072</v>
      </c>
      <c r="BX107" s="58">
        <f t="shared" si="296"/>
        <v>105.57019495233072</v>
      </c>
      <c r="BY107" s="58">
        <f t="shared" si="296"/>
        <v>105.57019495233072</v>
      </c>
      <c r="BZ107" s="58"/>
      <c r="CA107" s="58"/>
      <c r="CB107" s="58"/>
    </row>
    <row r="108" spans="7:80" ht="15.75" hidden="1" customHeight="1" outlineLevel="1" x14ac:dyDescent="0.25">
      <c r="G108" s="140">
        <f>G105+1</f>
        <v>34</v>
      </c>
      <c r="H108" s="5" t="s">
        <v>5</v>
      </c>
      <c r="AB108" s="57"/>
      <c r="AC108" s="57"/>
      <c r="AD108" s="57"/>
      <c r="AE108" s="57"/>
      <c r="AF108" s="57"/>
      <c r="AG108" s="57"/>
      <c r="AH108" s="57"/>
      <c r="AI108" s="57"/>
      <c r="AJ108" s="57"/>
      <c r="AK108" s="57"/>
      <c r="AL108" s="57"/>
      <c r="AM108" s="57"/>
      <c r="AN108" s="57"/>
      <c r="AO108" s="57"/>
      <c r="AP108" s="57"/>
      <c r="AQ108" s="81">
        <f t="shared" ref="AQ108:AQ110" si="297">AP105*1.1</f>
        <v>2116.9023467003817</v>
      </c>
      <c r="AR108" s="58">
        <f t="shared" ref="AR108:AR110" si="298">AQ108</f>
        <v>2116.9023467003817</v>
      </c>
      <c r="AS108" s="58">
        <f t="shared" ref="AS108:AS110" si="299">AQ108</f>
        <v>2116.9023467003817</v>
      </c>
      <c r="AT108" s="58">
        <f t="shared" ref="AT108:BZ108" si="300">AQ108*0.8</f>
        <v>1693.5218773603056</v>
      </c>
      <c r="AU108" s="58">
        <f t="shared" si="300"/>
        <v>1693.5218773603056</v>
      </c>
      <c r="AV108" s="58">
        <f t="shared" si="300"/>
        <v>1693.5218773603056</v>
      </c>
      <c r="AW108" s="58">
        <f t="shared" si="300"/>
        <v>1354.8175018882446</v>
      </c>
      <c r="AX108" s="58">
        <f t="shared" si="300"/>
        <v>1354.8175018882446</v>
      </c>
      <c r="AY108" s="58">
        <f t="shared" si="300"/>
        <v>1354.8175018882446</v>
      </c>
      <c r="AZ108" s="58">
        <f t="shared" si="300"/>
        <v>1083.8540015105957</v>
      </c>
      <c r="BA108" s="58">
        <f t="shared" si="300"/>
        <v>1083.8540015105957</v>
      </c>
      <c r="BB108" s="58">
        <f t="shared" si="300"/>
        <v>1083.8540015105957</v>
      </c>
      <c r="BC108" s="58">
        <f t="shared" si="300"/>
        <v>867.08320120847657</v>
      </c>
      <c r="BD108" s="58">
        <f t="shared" si="300"/>
        <v>867.08320120847657</v>
      </c>
      <c r="BE108" s="58">
        <f t="shared" si="300"/>
        <v>867.08320120847657</v>
      </c>
      <c r="BF108" s="58">
        <f t="shared" si="300"/>
        <v>693.66656096678128</v>
      </c>
      <c r="BG108" s="58">
        <f t="shared" si="300"/>
        <v>693.66656096678128</v>
      </c>
      <c r="BH108" s="58">
        <f t="shared" si="300"/>
        <v>693.66656096678128</v>
      </c>
      <c r="BI108" s="58">
        <f t="shared" si="300"/>
        <v>554.93324877342502</v>
      </c>
      <c r="BJ108" s="58">
        <f t="shared" si="300"/>
        <v>554.93324877342502</v>
      </c>
      <c r="BK108" s="58">
        <f t="shared" si="300"/>
        <v>554.93324877342502</v>
      </c>
      <c r="BL108" s="58">
        <f t="shared" si="300"/>
        <v>443.94659901874002</v>
      </c>
      <c r="BM108" s="58">
        <f t="shared" si="300"/>
        <v>443.94659901874002</v>
      </c>
      <c r="BN108" s="58">
        <f t="shared" si="300"/>
        <v>443.94659901874002</v>
      </c>
      <c r="BO108" s="58">
        <f t="shared" si="300"/>
        <v>355.15727921499206</v>
      </c>
      <c r="BP108" s="58">
        <f t="shared" si="300"/>
        <v>355.15727921499206</v>
      </c>
      <c r="BQ108" s="58">
        <f t="shared" si="300"/>
        <v>355.15727921499206</v>
      </c>
      <c r="BR108" s="58">
        <f t="shared" si="300"/>
        <v>284.12582337199365</v>
      </c>
      <c r="BS108" s="58">
        <f t="shared" si="300"/>
        <v>284.12582337199365</v>
      </c>
      <c r="BT108" s="58">
        <f t="shared" si="300"/>
        <v>284.12582337199365</v>
      </c>
      <c r="BU108" s="58">
        <f t="shared" si="300"/>
        <v>227.30065869759494</v>
      </c>
      <c r="BV108" s="58">
        <f t="shared" si="300"/>
        <v>227.30065869759494</v>
      </c>
      <c r="BW108" s="58">
        <f t="shared" si="300"/>
        <v>227.30065869759494</v>
      </c>
      <c r="BX108" s="58">
        <f t="shared" si="300"/>
        <v>181.84052695807597</v>
      </c>
      <c r="BY108" s="58">
        <f t="shared" si="300"/>
        <v>181.84052695807597</v>
      </c>
      <c r="BZ108" s="58">
        <f t="shared" si="300"/>
        <v>181.84052695807597</v>
      </c>
      <c r="CA108" s="58"/>
      <c r="CB108" s="58"/>
    </row>
    <row r="109" spans="7:80" ht="15.75" hidden="1" customHeight="1" outlineLevel="1" x14ac:dyDescent="0.25">
      <c r="G109" s="141"/>
      <c r="H109" s="5" t="s">
        <v>8</v>
      </c>
      <c r="AB109" s="57"/>
      <c r="AC109" s="57"/>
      <c r="AD109" s="57"/>
      <c r="AE109" s="57"/>
      <c r="AF109" s="57"/>
      <c r="AG109" s="57"/>
      <c r="AH109" s="57"/>
      <c r="AI109" s="57"/>
      <c r="AJ109" s="57"/>
      <c r="AK109" s="57"/>
      <c r="AL109" s="57"/>
      <c r="AM109" s="57"/>
      <c r="AN109" s="57"/>
      <c r="AO109" s="57"/>
      <c r="AP109" s="57"/>
      <c r="AQ109" s="81">
        <f t="shared" si="297"/>
        <v>725.79509029727376</v>
      </c>
      <c r="AR109" s="58">
        <f t="shared" si="298"/>
        <v>725.79509029727376</v>
      </c>
      <c r="AS109" s="58">
        <f t="shared" si="299"/>
        <v>725.79509029727376</v>
      </c>
      <c r="AT109" s="58">
        <f t="shared" ref="AT109:AT110" si="301">AQ109</f>
        <v>725.79509029727376</v>
      </c>
      <c r="AU109" s="58">
        <f t="shared" ref="AU109:AU110" si="302">AQ109</f>
        <v>725.79509029727376</v>
      </c>
      <c r="AV109" s="58">
        <f t="shared" ref="AV109:AV110" si="303">AQ109</f>
        <v>725.79509029727376</v>
      </c>
      <c r="AW109" s="58">
        <f t="shared" ref="AW109:BZ109" si="304">AQ109*0.8</f>
        <v>580.63607223781901</v>
      </c>
      <c r="AX109" s="58">
        <f t="shared" si="304"/>
        <v>580.63607223781901</v>
      </c>
      <c r="AY109" s="58">
        <f t="shared" si="304"/>
        <v>580.63607223781901</v>
      </c>
      <c r="AZ109" s="58">
        <f t="shared" si="304"/>
        <v>580.63607223781901</v>
      </c>
      <c r="BA109" s="58">
        <f t="shared" si="304"/>
        <v>580.63607223781901</v>
      </c>
      <c r="BB109" s="58">
        <f t="shared" si="304"/>
        <v>580.63607223781901</v>
      </c>
      <c r="BC109" s="58">
        <f t="shared" si="304"/>
        <v>464.50885779025521</v>
      </c>
      <c r="BD109" s="58">
        <f t="shared" si="304"/>
        <v>464.50885779025521</v>
      </c>
      <c r="BE109" s="58">
        <f t="shared" si="304"/>
        <v>464.50885779025521</v>
      </c>
      <c r="BF109" s="58">
        <f t="shared" si="304"/>
        <v>464.50885779025521</v>
      </c>
      <c r="BG109" s="58">
        <f t="shared" si="304"/>
        <v>464.50885779025521</v>
      </c>
      <c r="BH109" s="58">
        <f t="shared" si="304"/>
        <v>464.50885779025521</v>
      </c>
      <c r="BI109" s="58">
        <f t="shared" si="304"/>
        <v>371.60708623220421</v>
      </c>
      <c r="BJ109" s="58">
        <f t="shared" si="304"/>
        <v>371.60708623220421</v>
      </c>
      <c r="BK109" s="58">
        <f t="shared" si="304"/>
        <v>371.60708623220421</v>
      </c>
      <c r="BL109" s="58">
        <f t="shared" si="304"/>
        <v>371.60708623220421</v>
      </c>
      <c r="BM109" s="58">
        <f t="shared" si="304"/>
        <v>371.60708623220421</v>
      </c>
      <c r="BN109" s="58">
        <f t="shared" si="304"/>
        <v>371.60708623220421</v>
      </c>
      <c r="BO109" s="58">
        <f t="shared" si="304"/>
        <v>297.28566898576338</v>
      </c>
      <c r="BP109" s="58">
        <f t="shared" si="304"/>
        <v>297.28566898576338</v>
      </c>
      <c r="BQ109" s="58">
        <f t="shared" si="304"/>
        <v>297.28566898576338</v>
      </c>
      <c r="BR109" s="58">
        <f t="shared" si="304"/>
        <v>297.28566898576338</v>
      </c>
      <c r="BS109" s="58">
        <f t="shared" si="304"/>
        <v>297.28566898576338</v>
      </c>
      <c r="BT109" s="58">
        <f t="shared" si="304"/>
        <v>297.28566898576338</v>
      </c>
      <c r="BU109" s="58">
        <f t="shared" si="304"/>
        <v>237.82853518861072</v>
      </c>
      <c r="BV109" s="58">
        <f t="shared" si="304"/>
        <v>237.82853518861072</v>
      </c>
      <c r="BW109" s="58">
        <f t="shared" si="304"/>
        <v>237.82853518861072</v>
      </c>
      <c r="BX109" s="58">
        <f t="shared" si="304"/>
        <v>237.82853518861072</v>
      </c>
      <c r="BY109" s="58">
        <f t="shared" si="304"/>
        <v>237.82853518861072</v>
      </c>
      <c r="BZ109" s="58">
        <f t="shared" si="304"/>
        <v>237.82853518861072</v>
      </c>
      <c r="CA109" s="58"/>
      <c r="CB109" s="58"/>
    </row>
    <row r="110" spans="7:80" ht="15.75" hidden="1" customHeight="1" outlineLevel="1" x14ac:dyDescent="0.25">
      <c r="G110" s="141"/>
      <c r="H110" s="5" t="s">
        <v>10</v>
      </c>
      <c r="AB110" s="57"/>
      <c r="AC110" s="57"/>
      <c r="AD110" s="57"/>
      <c r="AE110" s="57"/>
      <c r="AF110" s="57"/>
      <c r="AG110" s="57"/>
      <c r="AH110" s="57"/>
      <c r="AI110" s="57"/>
      <c r="AJ110" s="57"/>
      <c r="AK110" s="57"/>
      <c r="AL110" s="57"/>
      <c r="AM110" s="57"/>
      <c r="AN110" s="57"/>
      <c r="AO110" s="57"/>
      <c r="AP110" s="57"/>
      <c r="AQ110" s="81">
        <f t="shared" si="297"/>
        <v>181.44877257431844</v>
      </c>
      <c r="AR110" s="58">
        <f t="shared" si="298"/>
        <v>181.44877257431844</v>
      </c>
      <c r="AS110" s="58">
        <f t="shared" si="299"/>
        <v>181.44877257431844</v>
      </c>
      <c r="AT110" s="58">
        <f t="shared" si="301"/>
        <v>181.44877257431844</v>
      </c>
      <c r="AU110" s="58">
        <f t="shared" si="302"/>
        <v>181.44877257431844</v>
      </c>
      <c r="AV110" s="58">
        <f t="shared" si="303"/>
        <v>181.44877257431844</v>
      </c>
      <c r="AW110" s="58">
        <f>AQ110</f>
        <v>181.44877257431844</v>
      </c>
      <c r="AX110" s="58">
        <f>AQ110</f>
        <v>181.44877257431844</v>
      </c>
      <c r="AY110" s="58">
        <f>AQ110</f>
        <v>181.44877257431844</v>
      </c>
      <c r="AZ110" s="58">
        <f>AQ110</f>
        <v>181.44877257431844</v>
      </c>
      <c r="BA110" s="58">
        <f>AQ110</f>
        <v>181.44877257431844</v>
      </c>
      <c r="BB110" s="58">
        <f>AQ110</f>
        <v>181.44877257431844</v>
      </c>
      <c r="BC110" s="58">
        <f t="shared" ref="BC110:BZ110" si="305">AQ110*0.8</f>
        <v>145.15901805945475</v>
      </c>
      <c r="BD110" s="58">
        <f t="shared" si="305"/>
        <v>145.15901805945475</v>
      </c>
      <c r="BE110" s="58">
        <f t="shared" si="305"/>
        <v>145.15901805945475</v>
      </c>
      <c r="BF110" s="58">
        <f t="shared" si="305"/>
        <v>145.15901805945475</v>
      </c>
      <c r="BG110" s="58">
        <f t="shared" si="305"/>
        <v>145.15901805945475</v>
      </c>
      <c r="BH110" s="58">
        <f t="shared" si="305"/>
        <v>145.15901805945475</v>
      </c>
      <c r="BI110" s="58">
        <f t="shared" si="305"/>
        <v>145.15901805945475</v>
      </c>
      <c r="BJ110" s="58">
        <f t="shared" si="305"/>
        <v>145.15901805945475</v>
      </c>
      <c r="BK110" s="58">
        <f t="shared" si="305"/>
        <v>145.15901805945475</v>
      </c>
      <c r="BL110" s="58">
        <f t="shared" si="305"/>
        <v>145.15901805945475</v>
      </c>
      <c r="BM110" s="58">
        <f t="shared" si="305"/>
        <v>145.15901805945475</v>
      </c>
      <c r="BN110" s="58">
        <f t="shared" si="305"/>
        <v>145.15901805945475</v>
      </c>
      <c r="BO110" s="58">
        <f t="shared" si="305"/>
        <v>116.1272144475638</v>
      </c>
      <c r="BP110" s="58">
        <f t="shared" si="305"/>
        <v>116.1272144475638</v>
      </c>
      <c r="BQ110" s="58">
        <f t="shared" si="305"/>
        <v>116.1272144475638</v>
      </c>
      <c r="BR110" s="58">
        <f t="shared" si="305"/>
        <v>116.1272144475638</v>
      </c>
      <c r="BS110" s="58">
        <f t="shared" si="305"/>
        <v>116.1272144475638</v>
      </c>
      <c r="BT110" s="58">
        <f t="shared" si="305"/>
        <v>116.1272144475638</v>
      </c>
      <c r="BU110" s="58">
        <f t="shared" si="305"/>
        <v>116.1272144475638</v>
      </c>
      <c r="BV110" s="58">
        <f t="shared" si="305"/>
        <v>116.1272144475638</v>
      </c>
      <c r="BW110" s="58">
        <f t="shared" si="305"/>
        <v>116.1272144475638</v>
      </c>
      <c r="BX110" s="58">
        <f t="shared" si="305"/>
        <v>116.1272144475638</v>
      </c>
      <c r="BY110" s="58">
        <f t="shared" si="305"/>
        <v>116.1272144475638</v>
      </c>
      <c r="BZ110" s="58">
        <f t="shared" si="305"/>
        <v>116.1272144475638</v>
      </c>
      <c r="CA110" s="58"/>
      <c r="CB110" s="58"/>
    </row>
    <row r="111" spans="7:80" ht="15.75" hidden="1" customHeight="1" outlineLevel="1" x14ac:dyDescent="0.25">
      <c r="G111" s="140">
        <f>G108+1</f>
        <v>35</v>
      </c>
      <c r="H111" s="5" t="s">
        <v>5</v>
      </c>
      <c r="AB111" s="57"/>
      <c r="AC111" s="57"/>
      <c r="AD111" s="57"/>
      <c r="AE111" s="57"/>
      <c r="AF111" s="57"/>
      <c r="AG111" s="57"/>
      <c r="AH111" s="57"/>
      <c r="AI111" s="57"/>
      <c r="AJ111" s="57"/>
      <c r="AK111" s="57"/>
      <c r="AL111" s="57"/>
      <c r="AM111" s="57"/>
      <c r="AN111" s="57"/>
      <c r="AO111" s="57"/>
      <c r="AP111" s="57"/>
      <c r="AQ111" s="57"/>
      <c r="AR111" s="81">
        <f t="shared" ref="AR111:AR113" si="306">AQ108*1.1</f>
        <v>2328.5925813704202</v>
      </c>
      <c r="AS111" s="58">
        <f t="shared" ref="AS111:AS113" si="307">AR111</f>
        <v>2328.5925813704202</v>
      </c>
      <c r="AT111" s="58">
        <f t="shared" ref="AT111:AT113" si="308">AR111</f>
        <v>2328.5925813704202</v>
      </c>
      <c r="AU111" s="58">
        <f t="shared" ref="AU111:CA111" si="309">AR111*0.8</f>
        <v>1862.8740650963364</v>
      </c>
      <c r="AV111" s="58">
        <f t="shared" si="309"/>
        <v>1862.8740650963364</v>
      </c>
      <c r="AW111" s="58">
        <f t="shared" si="309"/>
        <v>1862.8740650963364</v>
      </c>
      <c r="AX111" s="58">
        <f t="shared" si="309"/>
        <v>1490.2992520770692</v>
      </c>
      <c r="AY111" s="58">
        <f t="shared" si="309"/>
        <v>1490.2992520770692</v>
      </c>
      <c r="AZ111" s="58">
        <f t="shared" si="309"/>
        <v>1490.2992520770692</v>
      </c>
      <c r="BA111" s="58">
        <f t="shared" si="309"/>
        <v>1192.2394016616554</v>
      </c>
      <c r="BB111" s="58">
        <f t="shared" si="309"/>
        <v>1192.2394016616554</v>
      </c>
      <c r="BC111" s="58">
        <f t="shared" si="309"/>
        <v>1192.2394016616554</v>
      </c>
      <c r="BD111" s="58">
        <f t="shared" si="309"/>
        <v>953.79152132932438</v>
      </c>
      <c r="BE111" s="58">
        <f t="shared" si="309"/>
        <v>953.79152132932438</v>
      </c>
      <c r="BF111" s="58">
        <f t="shared" si="309"/>
        <v>953.79152132932438</v>
      </c>
      <c r="BG111" s="58">
        <f t="shared" si="309"/>
        <v>763.03321706345957</v>
      </c>
      <c r="BH111" s="58">
        <f t="shared" si="309"/>
        <v>763.03321706345957</v>
      </c>
      <c r="BI111" s="58">
        <f t="shared" si="309"/>
        <v>763.03321706345957</v>
      </c>
      <c r="BJ111" s="58">
        <f t="shared" si="309"/>
        <v>610.42657365076764</v>
      </c>
      <c r="BK111" s="58">
        <f t="shared" si="309"/>
        <v>610.42657365076764</v>
      </c>
      <c r="BL111" s="58">
        <f t="shared" si="309"/>
        <v>610.42657365076764</v>
      </c>
      <c r="BM111" s="58">
        <f t="shared" si="309"/>
        <v>488.34125892061411</v>
      </c>
      <c r="BN111" s="58">
        <f t="shared" si="309"/>
        <v>488.34125892061411</v>
      </c>
      <c r="BO111" s="58">
        <f t="shared" si="309"/>
        <v>488.34125892061411</v>
      </c>
      <c r="BP111" s="58">
        <f t="shared" si="309"/>
        <v>390.67300713649132</v>
      </c>
      <c r="BQ111" s="58">
        <f t="shared" si="309"/>
        <v>390.67300713649132</v>
      </c>
      <c r="BR111" s="58">
        <f t="shared" si="309"/>
        <v>390.67300713649132</v>
      </c>
      <c r="BS111" s="58">
        <f t="shared" si="309"/>
        <v>312.53840570919306</v>
      </c>
      <c r="BT111" s="58">
        <f t="shared" si="309"/>
        <v>312.53840570919306</v>
      </c>
      <c r="BU111" s="58">
        <f t="shared" si="309"/>
        <v>312.53840570919306</v>
      </c>
      <c r="BV111" s="58">
        <f t="shared" si="309"/>
        <v>250.03072456735447</v>
      </c>
      <c r="BW111" s="58">
        <f t="shared" si="309"/>
        <v>250.03072456735447</v>
      </c>
      <c r="BX111" s="58">
        <f t="shared" si="309"/>
        <v>250.03072456735447</v>
      </c>
      <c r="BY111" s="58">
        <f t="shared" si="309"/>
        <v>200.02457965388359</v>
      </c>
      <c r="BZ111" s="58">
        <f t="shared" si="309"/>
        <v>200.02457965388359</v>
      </c>
      <c r="CA111" s="58">
        <f t="shared" si="309"/>
        <v>200.02457965388359</v>
      </c>
      <c r="CB111" s="58"/>
    </row>
    <row r="112" spans="7:80" ht="15.75" hidden="1" customHeight="1" outlineLevel="1" x14ac:dyDescent="0.25">
      <c r="G112" s="141"/>
      <c r="H112" s="5" t="s">
        <v>8</v>
      </c>
      <c r="AB112" s="57"/>
      <c r="AC112" s="57"/>
      <c r="AD112" s="57"/>
      <c r="AE112" s="57"/>
      <c r="AF112" s="57"/>
      <c r="AG112" s="57"/>
      <c r="AH112" s="57"/>
      <c r="AI112" s="57"/>
      <c r="AJ112" s="57"/>
      <c r="AK112" s="57"/>
      <c r="AL112" s="57"/>
      <c r="AM112" s="57"/>
      <c r="AN112" s="57"/>
      <c r="AO112" s="57"/>
      <c r="AP112" s="57"/>
      <c r="AQ112" s="57"/>
      <c r="AR112" s="81">
        <f t="shared" si="306"/>
        <v>798.37459932700119</v>
      </c>
      <c r="AS112" s="58">
        <f t="shared" si="307"/>
        <v>798.37459932700119</v>
      </c>
      <c r="AT112" s="58">
        <f t="shared" si="308"/>
        <v>798.37459932700119</v>
      </c>
      <c r="AU112" s="58">
        <f t="shared" ref="AU112:AU113" si="310">AR112</f>
        <v>798.37459932700119</v>
      </c>
      <c r="AV112" s="58">
        <f t="shared" ref="AV112:AV113" si="311">AR112</f>
        <v>798.37459932700119</v>
      </c>
      <c r="AW112" s="58">
        <f t="shared" ref="AW112:AW113" si="312">AR112</f>
        <v>798.37459932700119</v>
      </c>
      <c r="AX112" s="58">
        <f t="shared" ref="AX112:CA112" si="313">AR112*0.8</f>
        <v>638.69967946160102</v>
      </c>
      <c r="AY112" s="58">
        <f t="shared" si="313"/>
        <v>638.69967946160102</v>
      </c>
      <c r="AZ112" s="58">
        <f t="shared" si="313"/>
        <v>638.69967946160102</v>
      </c>
      <c r="BA112" s="58">
        <f t="shared" si="313"/>
        <v>638.69967946160102</v>
      </c>
      <c r="BB112" s="58">
        <f t="shared" si="313"/>
        <v>638.69967946160102</v>
      </c>
      <c r="BC112" s="58">
        <f t="shared" si="313"/>
        <v>638.69967946160102</v>
      </c>
      <c r="BD112" s="58">
        <f t="shared" si="313"/>
        <v>510.95974356928082</v>
      </c>
      <c r="BE112" s="58">
        <f t="shared" si="313"/>
        <v>510.95974356928082</v>
      </c>
      <c r="BF112" s="58">
        <f t="shared" si="313"/>
        <v>510.95974356928082</v>
      </c>
      <c r="BG112" s="58">
        <f t="shared" si="313"/>
        <v>510.95974356928082</v>
      </c>
      <c r="BH112" s="58">
        <f t="shared" si="313"/>
        <v>510.95974356928082</v>
      </c>
      <c r="BI112" s="58">
        <f t="shared" si="313"/>
        <v>510.95974356928082</v>
      </c>
      <c r="BJ112" s="58">
        <f t="shared" si="313"/>
        <v>408.76779485542465</v>
      </c>
      <c r="BK112" s="58">
        <f t="shared" si="313"/>
        <v>408.76779485542465</v>
      </c>
      <c r="BL112" s="58">
        <f t="shared" si="313"/>
        <v>408.76779485542465</v>
      </c>
      <c r="BM112" s="58">
        <f t="shared" si="313"/>
        <v>408.76779485542465</v>
      </c>
      <c r="BN112" s="58">
        <f t="shared" si="313"/>
        <v>408.76779485542465</v>
      </c>
      <c r="BO112" s="58">
        <f t="shared" si="313"/>
        <v>408.76779485542465</v>
      </c>
      <c r="BP112" s="58">
        <f t="shared" si="313"/>
        <v>327.01423588433977</v>
      </c>
      <c r="BQ112" s="58">
        <f t="shared" si="313"/>
        <v>327.01423588433977</v>
      </c>
      <c r="BR112" s="58">
        <f t="shared" si="313"/>
        <v>327.01423588433977</v>
      </c>
      <c r="BS112" s="58">
        <f t="shared" si="313"/>
        <v>327.01423588433977</v>
      </c>
      <c r="BT112" s="58">
        <f t="shared" si="313"/>
        <v>327.01423588433977</v>
      </c>
      <c r="BU112" s="58">
        <f t="shared" si="313"/>
        <v>327.01423588433977</v>
      </c>
      <c r="BV112" s="58">
        <f t="shared" si="313"/>
        <v>261.6113887074718</v>
      </c>
      <c r="BW112" s="58">
        <f t="shared" si="313"/>
        <v>261.6113887074718</v>
      </c>
      <c r="BX112" s="58">
        <f t="shared" si="313"/>
        <v>261.6113887074718</v>
      </c>
      <c r="BY112" s="58">
        <f t="shared" si="313"/>
        <v>261.6113887074718</v>
      </c>
      <c r="BZ112" s="58">
        <f t="shared" si="313"/>
        <v>261.6113887074718</v>
      </c>
      <c r="CA112" s="58">
        <f t="shared" si="313"/>
        <v>261.6113887074718</v>
      </c>
      <c r="CB112" s="58"/>
    </row>
    <row r="113" spans="2:80" ht="15.75" hidden="1" customHeight="1" outlineLevel="1" x14ac:dyDescent="0.25">
      <c r="G113" s="141"/>
      <c r="H113" s="5" t="s">
        <v>10</v>
      </c>
      <c r="AB113" s="57"/>
      <c r="AC113" s="57"/>
      <c r="AD113" s="57"/>
      <c r="AE113" s="57"/>
      <c r="AF113" s="57"/>
      <c r="AG113" s="57"/>
      <c r="AH113" s="57"/>
      <c r="AI113" s="57"/>
      <c r="AJ113" s="57"/>
      <c r="AK113" s="57"/>
      <c r="AL113" s="57"/>
      <c r="AM113" s="57"/>
      <c r="AN113" s="57"/>
      <c r="AO113" s="57"/>
      <c r="AP113" s="57"/>
      <c r="AQ113" s="57"/>
      <c r="AR113" s="81">
        <f t="shared" si="306"/>
        <v>199.5936498317503</v>
      </c>
      <c r="AS113" s="58">
        <f t="shared" si="307"/>
        <v>199.5936498317503</v>
      </c>
      <c r="AT113" s="58">
        <f t="shared" si="308"/>
        <v>199.5936498317503</v>
      </c>
      <c r="AU113" s="58">
        <f t="shared" si="310"/>
        <v>199.5936498317503</v>
      </c>
      <c r="AV113" s="58">
        <f t="shared" si="311"/>
        <v>199.5936498317503</v>
      </c>
      <c r="AW113" s="58">
        <f t="shared" si="312"/>
        <v>199.5936498317503</v>
      </c>
      <c r="AX113" s="58">
        <f>AR113</f>
        <v>199.5936498317503</v>
      </c>
      <c r="AY113" s="58">
        <f>AR113</f>
        <v>199.5936498317503</v>
      </c>
      <c r="AZ113" s="58">
        <f>AR113</f>
        <v>199.5936498317503</v>
      </c>
      <c r="BA113" s="58">
        <f>AR113</f>
        <v>199.5936498317503</v>
      </c>
      <c r="BB113" s="58">
        <f>AR113</f>
        <v>199.5936498317503</v>
      </c>
      <c r="BC113" s="58">
        <f>AR113</f>
        <v>199.5936498317503</v>
      </c>
      <c r="BD113" s="58">
        <f t="shared" ref="BD113:CA113" si="314">AR113*0.8</f>
        <v>159.67491986540026</v>
      </c>
      <c r="BE113" s="58">
        <f t="shared" si="314"/>
        <v>159.67491986540026</v>
      </c>
      <c r="BF113" s="58">
        <f t="shared" si="314"/>
        <v>159.67491986540026</v>
      </c>
      <c r="BG113" s="58">
        <f t="shared" si="314"/>
        <v>159.67491986540026</v>
      </c>
      <c r="BH113" s="58">
        <f t="shared" si="314"/>
        <v>159.67491986540026</v>
      </c>
      <c r="BI113" s="58">
        <f t="shared" si="314"/>
        <v>159.67491986540026</v>
      </c>
      <c r="BJ113" s="58">
        <f t="shared" si="314"/>
        <v>159.67491986540026</v>
      </c>
      <c r="BK113" s="58">
        <f t="shared" si="314"/>
        <v>159.67491986540026</v>
      </c>
      <c r="BL113" s="58">
        <f t="shared" si="314"/>
        <v>159.67491986540026</v>
      </c>
      <c r="BM113" s="58">
        <f t="shared" si="314"/>
        <v>159.67491986540026</v>
      </c>
      <c r="BN113" s="58">
        <f t="shared" si="314"/>
        <v>159.67491986540026</v>
      </c>
      <c r="BO113" s="58">
        <f t="shared" si="314"/>
        <v>159.67491986540026</v>
      </c>
      <c r="BP113" s="58">
        <f t="shared" si="314"/>
        <v>127.7399358923202</v>
      </c>
      <c r="BQ113" s="58">
        <f t="shared" si="314"/>
        <v>127.7399358923202</v>
      </c>
      <c r="BR113" s="58">
        <f t="shared" si="314"/>
        <v>127.7399358923202</v>
      </c>
      <c r="BS113" s="58">
        <f t="shared" si="314"/>
        <v>127.7399358923202</v>
      </c>
      <c r="BT113" s="58">
        <f t="shared" si="314"/>
        <v>127.7399358923202</v>
      </c>
      <c r="BU113" s="58">
        <f t="shared" si="314"/>
        <v>127.7399358923202</v>
      </c>
      <c r="BV113" s="58">
        <f t="shared" si="314"/>
        <v>127.7399358923202</v>
      </c>
      <c r="BW113" s="58">
        <f t="shared" si="314"/>
        <v>127.7399358923202</v>
      </c>
      <c r="BX113" s="58">
        <f t="shared" si="314"/>
        <v>127.7399358923202</v>
      </c>
      <c r="BY113" s="58">
        <f t="shared" si="314"/>
        <v>127.7399358923202</v>
      </c>
      <c r="BZ113" s="58">
        <f t="shared" si="314"/>
        <v>127.7399358923202</v>
      </c>
      <c r="CA113" s="58">
        <f t="shared" si="314"/>
        <v>127.7399358923202</v>
      </c>
      <c r="CB113" s="58"/>
    </row>
    <row r="114" spans="2:80" ht="15.75" hidden="1" customHeight="1" outlineLevel="1" x14ac:dyDescent="0.25">
      <c r="G114" s="140">
        <f>G111+1</f>
        <v>36</v>
      </c>
      <c r="H114" s="5" t="s">
        <v>5</v>
      </c>
      <c r="AB114" s="57"/>
      <c r="AC114" s="57"/>
      <c r="AD114" s="57"/>
      <c r="AE114" s="57"/>
      <c r="AF114" s="57"/>
      <c r="AG114" s="57"/>
      <c r="AH114" s="57"/>
      <c r="AI114" s="57"/>
      <c r="AJ114" s="57"/>
      <c r="AK114" s="57"/>
      <c r="AL114" s="57"/>
      <c r="AM114" s="57"/>
      <c r="AN114" s="57"/>
      <c r="AO114" s="57"/>
      <c r="AP114" s="57"/>
      <c r="AQ114" s="57"/>
      <c r="AR114" s="57"/>
      <c r="AS114" s="81">
        <f t="shared" ref="AS114:AS116" si="315">AR111*1.1</f>
        <v>2561.4518395074624</v>
      </c>
      <c r="AT114" s="58">
        <f t="shared" ref="AT114:AT116" si="316">AS114</f>
        <v>2561.4518395074624</v>
      </c>
      <c r="AU114" s="58">
        <f t="shared" ref="AU114:AU116" si="317">AS114</f>
        <v>2561.4518395074624</v>
      </c>
      <c r="AV114" s="58">
        <f t="shared" ref="AV114:CB114" si="318">AS114*0.8</f>
        <v>2049.1614716059698</v>
      </c>
      <c r="AW114" s="58">
        <f t="shared" si="318"/>
        <v>2049.1614716059698</v>
      </c>
      <c r="AX114" s="58">
        <f t="shared" si="318"/>
        <v>2049.1614716059698</v>
      </c>
      <c r="AY114" s="58">
        <f t="shared" si="318"/>
        <v>1639.3291772847761</v>
      </c>
      <c r="AZ114" s="58">
        <f t="shared" si="318"/>
        <v>1639.3291772847761</v>
      </c>
      <c r="BA114" s="58">
        <f t="shared" si="318"/>
        <v>1639.3291772847761</v>
      </c>
      <c r="BB114" s="58">
        <f t="shared" si="318"/>
        <v>1311.4633418278208</v>
      </c>
      <c r="BC114" s="58">
        <f t="shared" si="318"/>
        <v>1311.4633418278208</v>
      </c>
      <c r="BD114" s="58">
        <f t="shared" si="318"/>
        <v>1311.4633418278208</v>
      </c>
      <c r="BE114" s="58">
        <f t="shared" si="318"/>
        <v>1049.1706734622567</v>
      </c>
      <c r="BF114" s="58">
        <f t="shared" si="318"/>
        <v>1049.1706734622567</v>
      </c>
      <c r="BG114" s="58">
        <f t="shared" si="318"/>
        <v>1049.1706734622567</v>
      </c>
      <c r="BH114" s="58">
        <f t="shared" si="318"/>
        <v>839.33653876980543</v>
      </c>
      <c r="BI114" s="58">
        <f t="shared" si="318"/>
        <v>839.33653876980543</v>
      </c>
      <c r="BJ114" s="58">
        <f t="shared" si="318"/>
        <v>839.33653876980543</v>
      </c>
      <c r="BK114" s="58">
        <f t="shared" si="318"/>
        <v>671.46923101584434</v>
      </c>
      <c r="BL114" s="58">
        <f t="shared" si="318"/>
        <v>671.46923101584434</v>
      </c>
      <c r="BM114" s="58">
        <f t="shared" si="318"/>
        <v>671.46923101584434</v>
      </c>
      <c r="BN114" s="58">
        <f t="shared" si="318"/>
        <v>537.17538481267547</v>
      </c>
      <c r="BO114" s="58">
        <f t="shared" si="318"/>
        <v>537.17538481267547</v>
      </c>
      <c r="BP114" s="58">
        <f t="shared" si="318"/>
        <v>537.17538481267547</v>
      </c>
      <c r="BQ114" s="58">
        <f t="shared" si="318"/>
        <v>429.74030785014043</v>
      </c>
      <c r="BR114" s="58">
        <f t="shared" si="318"/>
        <v>429.74030785014043</v>
      </c>
      <c r="BS114" s="58">
        <f t="shared" si="318"/>
        <v>429.74030785014043</v>
      </c>
      <c r="BT114" s="58">
        <f t="shared" si="318"/>
        <v>343.79224628011235</v>
      </c>
      <c r="BU114" s="58">
        <f t="shared" si="318"/>
        <v>343.79224628011235</v>
      </c>
      <c r="BV114" s="58">
        <f t="shared" si="318"/>
        <v>343.79224628011235</v>
      </c>
      <c r="BW114" s="58">
        <f t="shared" si="318"/>
        <v>275.03379702408989</v>
      </c>
      <c r="BX114" s="58">
        <f t="shared" si="318"/>
        <v>275.03379702408989</v>
      </c>
      <c r="BY114" s="58">
        <f t="shared" si="318"/>
        <v>275.03379702408989</v>
      </c>
      <c r="BZ114" s="58">
        <f t="shared" si="318"/>
        <v>220.02703761927194</v>
      </c>
      <c r="CA114" s="58">
        <f t="shared" si="318"/>
        <v>220.02703761927194</v>
      </c>
      <c r="CB114" s="58">
        <f t="shared" si="318"/>
        <v>220.02703761927194</v>
      </c>
    </row>
    <row r="115" spans="2:80" ht="15.75" hidden="1" customHeight="1" outlineLevel="1" x14ac:dyDescent="0.25">
      <c r="G115" s="141"/>
      <c r="H115" s="5" t="s">
        <v>8</v>
      </c>
      <c r="AB115" s="57"/>
      <c r="AC115" s="57"/>
      <c r="AD115" s="57"/>
      <c r="AE115" s="57"/>
      <c r="AF115" s="57"/>
      <c r="AG115" s="57"/>
      <c r="AH115" s="57"/>
      <c r="AI115" s="57"/>
      <c r="AJ115" s="57"/>
      <c r="AK115" s="57"/>
      <c r="AL115" s="57"/>
      <c r="AM115" s="57"/>
      <c r="AN115" s="57"/>
      <c r="AO115" s="57"/>
      <c r="AP115" s="57"/>
      <c r="AQ115" s="57"/>
      <c r="AR115" s="57"/>
      <c r="AS115" s="81">
        <f t="shared" si="315"/>
        <v>878.21205925970139</v>
      </c>
      <c r="AT115" s="58">
        <f t="shared" si="316"/>
        <v>878.21205925970139</v>
      </c>
      <c r="AU115" s="58">
        <f t="shared" si="317"/>
        <v>878.21205925970139</v>
      </c>
      <c r="AV115" s="58">
        <f t="shared" ref="AV115:AV116" si="319">AS115</f>
        <v>878.21205925970139</v>
      </c>
      <c r="AW115" s="58">
        <f t="shared" ref="AW115:AW116" si="320">AS115</f>
        <v>878.21205925970139</v>
      </c>
      <c r="AX115" s="58">
        <f t="shared" ref="AX115:AX116" si="321">AS115</f>
        <v>878.21205925970139</v>
      </c>
      <c r="AY115" s="58">
        <f t="shared" ref="AY115:CB115" si="322">AS115*0.8</f>
        <v>702.56964740776118</v>
      </c>
      <c r="AZ115" s="58">
        <f t="shared" si="322"/>
        <v>702.56964740776118</v>
      </c>
      <c r="BA115" s="58">
        <f t="shared" si="322"/>
        <v>702.56964740776118</v>
      </c>
      <c r="BB115" s="58">
        <f t="shared" si="322"/>
        <v>702.56964740776118</v>
      </c>
      <c r="BC115" s="58">
        <f t="shared" si="322"/>
        <v>702.56964740776118</v>
      </c>
      <c r="BD115" s="58">
        <f t="shared" si="322"/>
        <v>702.56964740776118</v>
      </c>
      <c r="BE115" s="58">
        <f t="shared" si="322"/>
        <v>562.05571792620901</v>
      </c>
      <c r="BF115" s="58">
        <f t="shared" si="322"/>
        <v>562.05571792620901</v>
      </c>
      <c r="BG115" s="58">
        <f t="shared" si="322"/>
        <v>562.05571792620901</v>
      </c>
      <c r="BH115" s="58">
        <f t="shared" si="322"/>
        <v>562.05571792620901</v>
      </c>
      <c r="BI115" s="58">
        <f t="shared" si="322"/>
        <v>562.05571792620901</v>
      </c>
      <c r="BJ115" s="58">
        <f t="shared" si="322"/>
        <v>562.05571792620901</v>
      </c>
      <c r="BK115" s="58">
        <f t="shared" si="322"/>
        <v>449.64457434096721</v>
      </c>
      <c r="BL115" s="58">
        <f t="shared" si="322"/>
        <v>449.64457434096721</v>
      </c>
      <c r="BM115" s="58">
        <f t="shared" si="322"/>
        <v>449.64457434096721</v>
      </c>
      <c r="BN115" s="58">
        <f t="shared" si="322"/>
        <v>449.64457434096721</v>
      </c>
      <c r="BO115" s="58">
        <f t="shared" si="322"/>
        <v>449.64457434096721</v>
      </c>
      <c r="BP115" s="58">
        <f t="shared" si="322"/>
        <v>449.64457434096721</v>
      </c>
      <c r="BQ115" s="58">
        <f t="shared" si="322"/>
        <v>359.71565947277378</v>
      </c>
      <c r="BR115" s="58">
        <f t="shared" si="322"/>
        <v>359.71565947277378</v>
      </c>
      <c r="BS115" s="58">
        <f t="shared" si="322"/>
        <v>359.71565947277378</v>
      </c>
      <c r="BT115" s="58">
        <f t="shared" si="322"/>
        <v>359.71565947277378</v>
      </c>
      <c r="BU115" s="58">
        <f t="shared" si="322"/>
        <v>359.71565947277378</v>
      </c>
      <c r="BV115" s="58">
        <f t="shared" si="322"/>
        <v>359.71565947277378</v>
      </c>
      <c r="BW115" s="58">
        <f t="shared" si="322"/>
        <v>287.77252757821901</v>
      </c>
      <c r="BX115" s="58">
        <f t="shared" si="322"/>
        <v>287.77252757821901</v>
      </c>
      <c r="BY115" s="58">
        <f t="shared" si="322"/>
        <v>287.77252757821901</v>
      </c>
      <c r="BZ115" s="58">
        <f t="shared" si="322"/>
        <v>287.77252757821901</v>
      </c>
      <c r="CA115" s="58">
        <f t="shared" si="322"/>
        <v>287.77252757821901</v>
      </c>
      <c r="CB115" s="58">
        <f t="shared" si="322"/>
        <v>287.77252757821901</v>
      </c>
    </row>
    <row r="116" spans="2:80" ht="15.75" hidden="1" customHeight="1" outlineLevel="1" x14ac:dyDescent="0.25">
      <c r="G116" s="141"/>
      <c r="H116" s="5" t="s">
        <v>10</v>
      </c>
      <c r="AB116" s="57"/>
      <c r="AC116" s="57"/>
      <c r="AD116" s="57"/>
      <c r="AE116" s="57"/>
      <c r="AF116" s="57"/>
      <c r="AG116" s="57"/>
      <c r="AH116" s="57"/>
      <c r="AI116" s="57"/>
      <c r="AJ116" s="57"/>
      <c r="AK116" s="57"/>
      <c r="AL116" s="57"/>
      <c r="AM116" s="57"/>
      <c r="AN116" s="57"/>
      <c r="AO116" s="57"/>
      <c r="AP116" s="57"/>
      <c r="AQ116" s="57"/>
      <c r="AR116" s="57"/>
      <c r="AS116" s="81">
        <f t="shared" si="315"/>
        <v>219.55301481492535</v>
      </c>
      <c r="AT116" s="58">
        <f t="shared" si="316"/>
        <v>219.55301481492535</v>
      </c>
      <c r="AU116" s="58">
        <f t="shared" si="317"/>
        <v>219.55301481492535</v>
      </c>
      <c r="AV116" s="58">
        <f t="shared" si="319"/>
        <v>219.55301481492535</v>
      </c>
      <c r="AW116" s="58">
        <f t="shared" si="320"/>
        <v>219.55301481492535</v>
      </c>
      <c r="AX116" s="58">
        <f t="shared" si="321"/>
        <v>219.55301481492535</v>
      </c>
      <c r="AY116" s="58">
        <f>AS116</f>
        <v>219.55301481492535</v>
      </c>
      <c r="AZ116" s="58">
        <f>AS116</f>
        <v>219.55301481492535</v>
      </c>
      <c r="BA116" s="58">
        <f>AS116</f>
        <v>219.55301481492535</v>
      </c>
      <c r="BB116" s="58">
        <f>AS116</f>
        <v>219.55301481492535</v>
      </c>
      <c r="BC116" s="58">
        <f>AS116</f>
        <v>219.55301481492535</v>
      </c>
      <c r="BD116" s="58">
        <f>AS116</f>
        <v>219.55301481492535</v>
      </c>
      <c r="BE116" s="58">
        <f t="shared" ref="BE116:CB116" si="323">AS116*0.8</f>
        <v>175.6424118519403</v>
      </c>
      <c r="BF116" s="58">
        <f t="shared" si="323"/>
        <v>175.6424118519403</v>
      </c>
      <c r="BG116" s="58">
        <f t="shared" si="323"/>
        <v>175.6424118519403</v>
      </c>
      <c r="BH116" s="58">
        <f t="shared" si="323"/>
        <v>175.6424118519403</v>
      </c>
      <c r="BI116" s="58">
        <f t="shared" si="323"/>
        <v>175.6424118519403</v>
      </c>
      <c r="BJ116" s="58">
        <f t="shared" si="323"/>
        <v>175.6424118519403</v>
      </c>
      <c r="BK116" s="58">
        <f t="shared" si="323"/>
        <v>175.6424118519403</v>
      </c>
      <c r="BL116" s="58">
        <f t="shared" si="323"/>
        <v>175.6424118519403</v>
      </c>
      <c r="BM116" s="58">
        <f t="shared" si="323"/>
        <v>175.6424118519403</v>
      </c>
      <c r="BN116" s="58">
        <f t="shared" si="323"/>
        <v>175.6424118519403</v>
      </c>
      <c r="BO116" s="58">
        <f t="shared" si="323"/>
        <v>175.6424118519403</v>
      </c>
      <c r="BP116" s="58">
        <f t="shared" si="323"/>
        <v>175.6424118519403</v>
      </c>
      <c r="BQ116" s="58">
        <f t="shared" si="323"/>
        <v>140.51392948155225</v>
      </c>
      <c r="BR116" s="58">
        <f t="shared" si="323"/>
        <v>140.51392948155225</v>
      </c>
      <c r="BS116" s="58">
        <f t="shared" si="323"/>
        <v>140.51392948155225</v>
      </c>
      <c r="BT116" s="58">
        <f t="shared" si="323"/>
        <v>140.51392948155225</v>
      </c>
      <c r="BU116" s="58">
        <f t="shared" si="323"/>
        <v>140.51392948155225</v>
      </c>
      <c r="BV116" s="58">
        <f t="shared" si="323"/>
        <v>140.51392948155225</v>
      </c>
      <c r="BW116" s="58">
        <f t="shared" si="323"/>
        <v>140.51392948155225</v>
      </c>
      <c r="BX116" s="58">
        <f t="shared" si="323"/>
        <v>140.51392948155225</v>
      </c>
      <c r="BY116" s="58">
        <f t="shared" si="323"/>
        <v>140.51392948155225</v>
      </c>
      <c r="BZ116" s="58">
        <f t="shared" si="323"/>
        <v>140.51392948155225</v>
      </c>
      <c r="CA116" s="58">
        <f t="shared" si="323"/>
        <v>140.51392948155225</v>
      </c>
      <c r="CB116" s="58">
        <f t="shared" si="323"/>
        <v>140.51392948155225</v>
      </c>
    </row>
    <row r="117" spans="2:80" ht="15.75" customHeight="1" x14ac:dyDescent="0.25">
      <c r="AB117" s="57"/>
      <c r="AC117" s="57"/>
      <c r="AD117" s="57"/>
      <c r="AE117" s="57"/>
      <c r="AF117" s="57"/>
      <c r="AG117" s="57"/>
      <c r="AH117" s="57"/>
      <c r="AI117" s="57"/>
      <c r="AJ117" s="57"/>
      <c r="AK117" s="57"/>
      <c r="AL117" s="57"/>
      <c r="AM117" s="57"/>
      <c r="AN117" s="57"/>
      <c r="AO117" s="57"/>
      <c r="AP117" s="57"/>
      <c r="AQ117" s="57"/>
      <c r="AR117" s="57"/>
      <c r="AS117" s="57"/>
      <c r="AT117" s="57"/>
      <c r="AU117" s="57"/>
      <c r="AV117" s="57"/>
      <c r="AW117" s="57"/>
      <c r="AX117" s="57"/>
      <c r="AY117" s="57"/>
      <c r="AZ117" s="57"/>
      <c r="BA117" s="57"/>
      <c r="BB117" s="57"/>
      <c r="BC117" s="57"/>
      <c r="BD117" s="57"/>
      <c r="BE117" s="57"/>
      <c r="BF117" s="57"/>
      <c r="BG117" s="57"/>
      <c r="BH117" s="57"/>
      <c r="BI117" s="57"/>
      <c r="BJ117" s="57"/>
      <c r="BK117" s="57"/>
      <c r="BL117" s="57"/>
      <c r="BM117" s="57"/>
      <c r="BN117" s="57"/>
      <c r="BO117" s="57"/>
      <c r="BP117" s="57"/>
      <c r="BQ117" s="57"/>
      <c r="BR117" s="57"/>
      <c r="BS117" s="57"/>
      <c r="BT117" s="57"/>
      <c r="BU117" s="57"/>
      <c r="BV117" s="57"/>
      <c r="BW117" s="57"/>
      <c r="BX117" s="57"/>
      <c r="BY117" s="57"/>
      <c r="BZ117" s="57"/>
      <c r="CA117" s="57"/>
      <c r="CB117" s="57"/>
    </row>
    <row r="118" spans="2:80" ht="15.75" customHeight="1" x14ac:dyDescent="0.25">
      <c r="AB118" s="57"/>
      <c r="AC118" s="57"/>
      <c r="AD118" s="57"/>
      <c r="AE118" s="57"/>
      <c r="AF118" s="57"/>
      <c r="AG118" s="57"/>
      <c r="AH118" s="57"/>
      <c r="AI118" s="57"/>
      <c r="AJ118" s="57"/>
      <c r="AK118" s="57"/>
      <c r="AL118" s="57"/>
      <c r="AM118" s="57"/>
      <c r="AN118" s="57"/>
      <c r="AO118" s="57"/>
      <c r="AP118" s="57"/>
      <c r="AQ118" s="57"/>
      <c r="AR118" s="57"/>
      <c r="AS118" s="57"/>
      <c r="AT118" s="57"/>
      <c r="AU118" s="57"/>
      <c r="AV118" s="57"/>
      <c r="AW118" s="57"/>
      <c r="AX118" s="57"/>
      <c r="AY118" s="57"/>
      <c r="AZ118" s="57"/>
      <c r="BA118" s="57"/>
      <c r="BB118" s="57"/>
      <c r="BC118" s="57"/>
      <c r="BD118" s="57"/>
      <c r="BE118" s="57"/>
      <c r="BF118" s="57"/>
      <c r="BG118" s="57"/>
      <c r="BH118" s="57"/>
      <c r="BI118" s="57"/>
      <c r="BJ118" s="57"/>
      <c r="BK118" s="57"/>
      <c r="BL118" s="57"/>
      <c r="BM118" s="57"/>
      <c r="BN118" s="57"/>
      <c r="BO118" s="57"/>
      <c r="BP118" s="57"/>
      <c r="BQ118" s="57"/>
      <c r="BR118" s="57"/>
      <c r="BS118" s="57"/>
      <c r="BT118" s="57"/>
      <c r="BU118" s="57"/>
      <c r="BV118" s="57"/>
      <c r="BW118" s="57"/>
      <c r="BX118" s="57"/>
      <c r="BY118" s="57"/>
      <c r="BZ118" s="57"/>
      <c r="CA118" s="57"/>
      <c r="CB118" s="57"/>
    </row>
    <row r="119" spans="2:80" ht="15.75" customHeight="1" x14ac:dyDescent="0.25">
      <c r="B119" s="59" t="s">
        <v>18</v>
      </c>
      <c r="J119" s="60">
        <f t="shared" ref="J119:AS119" si="324">SUM(J9:J116)</f>
        <v>50</v>
      </c>
      <c r="K119" s="60">
        <f t="shared" si="324"/>
        <v>110</v>
      </c>
      <c r="L119" s="60">
        <f t="shared" si="324"/>
        <v>182</v>
      </c>
      <c r="M119" s="60">
        <f t="shared" si="324"/>
        <v>261.40000000000003</v>
      </c>
      <c r="N119" s="60">
        <f t="shared" si="324"/>
        <v>356.67999999999995</v>
      </c>
      <c r="O119" s="60">
        <f t="shared" si="324"/>
        <v>471.01599999999996</v>
      </c>
      <c r="P119" s="60">
        <f t="shared" si="324"/>
        <v>600.21919999999989</v>
      </c>
      <c r="Q119" s="60">
        <f t="shared" si="324"/>
        <v>755.26303999999993</v>
      </c>
      <c r="R119" s="60">
        <f t="shared" si="324"/>
        <v>941.31564799999967</v>
      </c>
      <c r="S119" s="60">
        <f t="shared" si="324"/>
        <v>1160.0987775999997</v>
      </c>
      <c r="T119" s="60">
        <f t="shared" si="324"/>
        <v>1422.6385331199999</v>
      </c>
      <c r="U119" s="60">
        <f t="shared" si="324"/>
        <v>1737.686239744</v>
      </c>
      <c r="V119" s="60">
        <f t="shared" si="324"/>
        <v>2072.4890691583996</v>
      </c>
      <c r="W119" s="60">
        <f t="shared" si="324"/>
        <v>2433.3870040678394</v>
      </c>
      <c r="X119" s="60">
        <f t="shared" si="324"/>
        <v>2821.5125195325431</v>
      </c>
      <c r="Y119" s="60">
        <f t="shared" si="324"/>
        <v>3240.149789615718</v>
      </c>
      <c r="Z119" s="60">
        <f t="shared" si="324"/>
        <v>3693.8437503936098</v>
      </c>
      <c r="AA119" s="60">
        <f t="shared" si="324"/>
        <v>4184.7386636729707</v>
      </c>
      <c r="AB119" s="60">
        <f t="shared" si="324"/>
        <v>4717.035242954189</v>
      </c>
      <c r="AC119" s="60">
        <f t="shared" si="324"/>
        <v>5297.5488257722309</v>
      </c>
      <c r="AD119" s="60">
        <f t="shared" si="324"/>
        <v>5930.0985816025232</v>
      </c>
      <c r="AE119" s="60">
        <f t="shared" si="324"/>
        <v>6620.178760193061</v>
      </c>
      <c r="AF119" s="60">
        <f t="shared" si="324"/>
        <v>7374.4160020553127</v>
      </c>
      <c r="AG119" s="60">
        <f t="shared" si="324"/>
        <v>8198.2558225989778</v>
      </c>
      <c r="AH119" s="60">
        <f t="shared" si="324"/>
        <v>9098.85276728592</v>
      </c>
      <c r="AI119" s="60">
        <f t="shared" si="324"/>
        <v>10086.251663988247</v>
      </c>
      <c r="AJ119" s="60">
        <f t="shared" si="324"/>
        <v>11168.481159416835</v>
      </c>
      <c r="AK119" s="60">
        <f t="shared" si="324"/>
        <v>12355.198403735951</v>
      </c>
      <c r="AL119" s="60">
        <f t="shared" si="324"/>
        <v>13657.396977336188</v>
      </c>
      <c r="AM119" s="60">
        <f t="shared" si="324"/>
        <v>15085.986934115494</v>
      </c>
      <c r="AN119" s="60">
        <f t="shared" si="324"/>
        <v>16653.764697197312</v>
      </c>
      <c r="AO119" s="60">
        <f t="shared" si="324"/>
        <v>18376.029629842411</v>
      </c>
      <c r="AP119" s="60">
        <f t="shared" si="324"/>
        <v>20267.772327658138</v>
      </c>
      <c r="AQ119" s="60">
        <f t="shared" si="324"/>
        <v>22346.002628570259</v>
      </c>
      <c r="AR119" s="60">
        <f t="shared" si="324"/>
        <v>24629.658740755855</v>
      </c>
      <c r="AS119" s="60">
        <f t="shared" si="324"/>
        <v>27138.803801578728</v>
      </c>
      <c r="AU119" s="57"/>
      <c r="AV119" s="57"/>
      <c r="AW119" s="57"/>
      <c r="AX119" s="57"/>
      <c r="AY119" s="57"/>
      <c r="AZ119" s="57"/>
      <c r="BA119" s="57"/>
      <c r="BB119" s="57"/>
      <c r="BC119" s="57"/>
      <c r="BD119" s="57"/>
      <c r="BE119" s="57"/>
      <c r="BF119" s="57"/>
      <c r="BG119" s="57"/>
      <c r="BH119" s="57"/>
      <c r="BI119" s="57"/>
      <c r="BJ119" s="57"/>
      <c r="BK119" s="57"/>
      <c r="BL119" s="57"/>
      <c r="BM119" s="57"/>
      <c r="BN119" s="57"/>
      <c r="BO119" s="57"/>
      <c r="BP119" s="57"/>
      <c r="BQ119" s="57"/>
      <c r="BR119" s="57"/>
      <c r="BS119" s="57"/>
      <c r="BT119" s="57"/>
      <c r="BU119" s="57"/>
      <c r="BV119" s="57"/>
      <c r="BW119" s="57"/>
      <c r="BX119" s="57"/>
      <c r="BY119" s="57"/>
      <c r="BZ119" s="57"/>
      <c r="CA119" s="57"/>
      <c r="CB119" s="57"/>
    </row>
    <row r="120" spans="2:80" ht="7.5" customHeight="1" x14ac:dyDescent="0.25">
      <c r="AB120" s="57"/>
      <c r="AC120" s="57"/>
      <c r="AD120" s="57"/>
      <c r="AE120" s="57"/>
      <c r="AF120" s="57"/>
      <c r="AG120" s="57"/>
      <c r="AH120" s="57"/>
      <c r="AI120" s="57"/>
      <c r="AJ120" s="57"/>
      <c r="AK120" s="57"/>
      <c r="AL120" s="57"/>
      <c r="AM120" s="57"/>
      <c r="AN120" s="57"/>
      <c r="AO120" s="57"/>
      <c r="AP120" s="57"/>
      <c r="AQ120" s="57"/>
      <c r="AR120" s="57"/>
      <c r="AS120" s="57"/>
      <c r="AT120" s="57"/>
      <c r="AU120" s="57"/>
      <c r="AV120" s="57"/>
      <c r="AW120" s="57"/>
      <c r="AX120" s="57"/>
      <c r="AY120" s="57"/>
      <c r="AZ120" s="57"/>
      <c r="BA120" s="57"/>
      <c r="BB120" s="57"/>
      <c r="BC120" s="57"/>
      <c r="BD120" s="57"/>
      <c r="BE120" s="57"/>
      <c r="BF120" s="57"/>
      <c r="BG120" s="57"/>
      <c r="BH120" s="57"/>
      <c r="BI120" s="57"/>
      <c r="BJ120" s="57"/>
      <c r="BK120" s="57"/>
      <c r="BL120" s="57"/>
      <c r="BM120" s="57"/>
      <c r="BN120" s="57"/>
      <c r="BO120" s="57"/>
      <c r="BP120" s="57"/>
      <c r="BQ120" s="57"/>
      <c r="BR120" s="57"/>
      <c r="BS120" s="57"/>
      <c r="BT120" s="57"/>
      <c r="BU120" s="57"/>
      <c r="BV120" s="57"/>
      <c r="BW120" s="57"/>
      <c r="BX120" s="57"/>
      <c r="BY120" s="57"/>
      <c r="BZ120" s="57"/>
      <c r="CA120" s="57"/>
      <c r="CB120" s="57"/>
    </row>
    <row r="121" spans="2:80" ht="15.75" customHeight="1" x14ac:dyDescent="0.25">
      <c r="B121" s="61" t="s">
        <v>19</v>
      </c>
      <c r="J121" s="57">
        <f>SUM(J9:J11)</f>
        <v>50</v>
      </c>
      <c r="K121" s="57">
        <f>SUM(K12:K14)</f>
        <v>60</v>
      </c>
      <c r="L121" s="57">
        <f>SUM(L15:L17)</f>
        <v>71.999999999999986</v>
      </c>
      <c r="M121" s="57">
        <f>SUM(M18:M20)</f>
        <v>86.399999999999991</v>
      </c>
      <c r="N121" s="57">
        <f>SUM(N21:N23)</f>
        <v>103.67999999999998</v>
      </c>
      <c r="O121" s="57">
        <f>SUM(O24:O26)</f>
        <v>124.41599999999997</v>
      </c>
      <c r="P121" s="57">
        <f>SUM(P27:P29)</f>
        <v>149.29919999999998</v>
      </c>
      <c r="Q121" s="57">
        <f>SUM(Q30:Q32)</f>
        <v>179.15903999999995</v>
      </c>
      <c r="R121" s="57">
        <f>SUM(R33:R35)</f>
        <v>214.99084799999994</v>
      </c>
      <c r="S121" s="57">
        <f>SUM(S36:S38)</f>
        <v>257.98901759999995</v>
      </c>
      <c r="T121" s="57">
        <f>SUM(T39:T41)</f>
        <v>309.58682111999985</v>
      </c>
      <c r="U121" s="57">
        <f>SUM(U42:U44)</f>
        <v>371.50418534399989</v>
      </c>
      <c r="V121" s="57">
        <f>SUM(V45:V47)</f>
        <v>408.65460387839988</v>
      </c>
      <c r="W121" s="57">
        <f>SUM(W48:W50)</f>
        <v>449.52006426623996</v>
      </c>
      <c r="X121" s="57">
        <f>SUM(X51:X53)</f>
        <v>494.47207069286395</v>
      </c>
      <c r="Y121" s="57">
        <f>SUM(Y54:Y56)</f>
        <v>543.91927776215039</v>
      </c>
      <c r="Z121" s="57">
        <f>SUM(Z57:Z59)</f>
        <v>598.31120553836547</v>
      </c>
      <c r="AA121" s="57">
        <f>SUM(AA60:AA62)</f>
        <v>658.1423260922021</v>
      </c>
      <c r="AB121" s="57">
        <f>SUM(AB63:AB65)</f>
        <v>723.95655870142241</v>
      </c>
      <c r="AC121" s="57">
        <f>SUM(AC66:AC68)</f>
        <v>796.35221457156467</v>
      </c>
      <c r="AD121" s="57">
        <f>SUM(AD69:AD71)</f>
        <v>875.98743602872116</v>
      </c>
      <c r="AE121" s="57">
        <f>SUM(AE72:AE74)</f>
        <v>963.58617963159327</v>
      </c>
      <c r="AF121" s="57">
        <f>SUM(AF75:AF77)</f>
        <v>1059.9447975947528</v>
      </c>
      <c r="AG121" s="57">
        <f>SUM(AG78:AG80)</f>
        <v>1165.9392773542281</v>
      </c>
      <c r="AH121" s="57">
        <f>SUM(AH81:AH83)</f>
        <v>1282.5332050896509</v>
      </c>
      <c r="AI121" s="57">
        <f>SUM(AI84:AI86)</f>
        <v>1410.7865255986162</v>
      </c>
      <c r="AJ121" s="57">
        <f>SUM(AJ87:AJ89)</f>
        <v>1551.8651781584779</v>
      </c>
      <c r="AK121" s="57">
        <f>SUM(AK90:AK92)</f>
        <v>1707.0516959743259</v>
      </c>
      <c r="AL121" s="57">
        <f>SUM(AL93:AL95)</f>
        <v>1877.7568655717585</v>
      </c>
      <c r="AM121" s="57">
        <f>SUM(AM96:AM98)</f>
        <v>2065.5325521289342</v>
      </c>
      <c r="AN121" s="57">
        <f>SUM(AN99:AN101)</f>
        <v>2272.0858073418281</v>
      </c>
      <c r="AO121" s="57">
        <f>SUM(AO102:AO104)</f>
        <v>2499.2943880760113</v>
      </c>
      <c r="AP121" s="57">
        <f>SUM(AP105:AP107)</f>
        <v>2749.2238268836127</v>
      </c>
      <c r="AQ121" s="57">
        <f>SUM(AQ108:AQ110)</f>
        <v>3024.1462095719739</v>
      </c>
      <c r="AR121" s="57">
        <f>SUM(AR111:AR113)</f>
        <v>3326.5608305291717</v>
      </c>
      <c r="AS121" s="57">
        <f>SUM(AS114:AS116)</f>
        <v>3659.2169135820895</v>
      </c>
      <c r="AT121" s="57"/>
      <c r="AU121" s="57"/>
      <c r="AV121" s="57"/>
      <c r="AW121" s="57"/>
      <c r="AX121" s="57"/>
      <c r="AY121" s="57"/>
      <c r="AZ121" s="57"/>
      <c r="BA121" s="57"/>
      <c r="BB121" s="57"/>
      <c r="BC121" s="57"/>
      <c r="BD121" s="57"/>
      <c r="BE121" s="57"/>
      <c r="BF121" s="57"/>
      <c r="BG121" s="57"/>
      <c r="BH121" s="57"/>
      <c r="BI121" s="57"/>
      <c r="BJ121" s="57"/>
      <c r="BK121" s="57"/>
      <c r="BL121" s="57"/>
      <c r="BM121" s="57"/>
      <c r="BN121" s="57"/>
      <c r="BO121" s="57"/>
      <c r="BP121" s="57"/>
      <c r="BQ121" s="57"/>
      <c r="BR121" s="57"/>
      <c r="BS121" s="57"/>
      <c r="BT121" s="57"/>
      <c r="BU121" s="57"/>
      <c r="BV121" s="57"/>
      <c r="BW121" s="57"/>
      <c r="BX121" s="57"/>
      <c r="BY121" s="57"/>
      <c r="BZ121" s="57"/>
      <c r="CA121" s="57"/>
      <c r="CB121" s="57"/>
    </row>
    <row r="122" spans="2:80" ht="15.75" customHeight="1" x14ac:dyDescent="0.25">
      <c r="AB122" s="57"/>
      <c r="AC122" s="57"/>
      <c r="AD122" s="57"/>
      <c r="AE122" s="57"/>
      <c r="AF122" s="57"/>
      <c r="AG122" s="57"/>
      <c r="AH122" s="57"/>
      <c r="AI122" s="57"/>
      <c r="AJ122" s="57"/>
      <c r="AK122" s="57"/>
      <c r="AL122" s="57"/>
      <c r="AM122" s="57"/>
      <c r="AN122" s="57"/>
      <c r="AO122" s="57"/>
      <c r="AP122" s="57"/>
      <c r="AQ122" s="57"/>
      <c r="AR122" s="57"/>
      <c r="AS122" s="57"/>
      <c r="AT122" s="57"/>
      <c r="AU122" s="57"/>
      <c r="AV122" s="57"/>
      <c r="AW122" s="57"/>
      <c r="AX122" s="57"/>
      <c r="AY122" s="57"/>
      <c r="AZ122" s="57"/>
      <c r="BA122" s="57"/>
      <c r="BB122" s="57"/>
      <c r="BC122" s="57"/>
      <c r="BD122" s="57"/>
      <c r="BE122" s="57"/>
      <c r="BF122" s="57"/>
      <c r="BG122" s="57"/>
      <c r="BH122" s="57"/>
      <c r="BI122" s="57"/>
      <c r="BJ122" s="57"/>
      <c r="BK122" s="57"/>
      <c r="BL122" s="57"/>
      <c r="BM122" s="57"/>
      <c r="BN122" s="57"/>
      <c r="BO122" s="57"/>
      <c r="BP122" s="57"/>
      <c r="BQ122" s="57"/>
      <c r="BR122" s="57"/>
      <c r="BS122" s="57"/>
      <c r="BT122" s="57"/>
      <c r="BU122" s="57"/>
      <c r="BV122" s="57"/>
      <c r="BW122" s="57"/>
      <c r="BX122" s="57"/>
      <c r="BY122" s="57"/>
      <c r="BZ122" s="57"/>
      <c r="CA122" s="57"/>
      <c r="CB122" s="57"/>
    </row>
    <row r="123" spans="2:80" ht="15.75" customHeight="1" x14ac:dyDescent="0.25">
      <c r="B123" s="59" t="s">
        <v>67</v>
      </c>
      <c r="J123" s="62">
        <f>J9*D6+J10*D7+J11*D8</f>
        <v>357480</v>
      </c>
      <c r="K123" s="62">
        <f>K12*D6+K13*D7+K14*D8</f>
        <v>428976</v>
      </c>
      <c r="L123" s="62">
        <f>L15*D6+L16*D7+L17*D8</f>
        <v>514771.19999999995</v>
      </c>
      <c r="M123" s="62">
        <f>(M9+M18)*D6+M19*D7+M20*D8</f>
        <v>768925.44</v>
      </c>
      <c r="N123" s="62">
        <f>(N12+N21)*D6+N22*D7+N23*D8</f>
        <v>922710.52799999982</v>
      </c>
      <c r="O123" s="62">
        <f>(O15+O24)*D6+O25*D7+O26*D8</f>
        <v>1107252.6335999998</v>
      </c>
      <c r="P123" s="62">
        <f>(P9+P18+P27)*D6+(P10+P28)*D7+P29*D8</f>
        <v>1542975.1603199998</v>
      </c>
      <c r="Q123" s="62">
        <f>(Q12+Q21+Q30)*D6+(Q13+Q31)*D7+Q32*D8</f>
        <v>1851570.1923839997</v>
      </c>
      <c r="R123" s="62">
        <f>(R15+R24+R33)*D6+(R16+R34)*D7+R35*D8</f>
        <v>2221884.2308607996</v>
      </c>
      <c r="S123" s="62">
        <f>(S9+S18+S27+S36)*D6+(S19+S37)*D7+S38*D8</f>
        <v>2763029.0770329596</v>
      </c>
      <c r="T123" s="62">
        <f>(T12+T21+T30+T39)*D6+(T22+T40)*D7+T41*D8</f>
        <v>3315634.8924395507</v>
      </c>
      <c r="U123" s="62">
        <f>(U15+U24+U33+U42)*D6+(U25+U43)*D7+U44*D8</f>
        <v>3978761.8709274614</v>
      </c>
      <c r="V123" s="62">
        <f>((V9+V18+V27+V36+V45)*D6+(V10+V28+V46)*D7+(V11+V47)*D8)*1.1</f>
        <v>5172683.5740353484</v>
      </c>
      <c r="W123" s="62">
        <f>((W12+W21+W30+W39+W48)*D6+(W13+W31+W49)*D7+(W14+W50))*1.1</f>
        <v>5318452.5771245081</v>
      </c>
      <c r="X123" s="62">
        <f>((X15+X24+X33+X42+X51)*D6+(X16+X34+X52)*D7+(X17+X53)*D8)*1.1</f>
        <v>6709469.9567709835</v>
      </c>
      <c r="Y123" s="62">
        <f>((Y9+Y18+Y27+Y36+Y45+Y54)*D6+(Y19+Y37+Y55)*D7+(Y20+Y56)*D8)*1.1</f>
        <v>7607030.9410835253</v>
      </c>
      <c r="Z123" s="62">
        <f>((Z12+Z21+Z30+Z39+Z48+Z57)*D6+(Z22+Z40+Z58)*D7+(Z23+Z59)*D8)*1.1</f>
        <v>8564733.6823544111</v>
      </c>
      <c r="AA123" s="62">
        <f>((AA15+AA24+AA33+AA42+AA51+AA60)*D6+(AA25+AA43+AA61)*D7+(AA26+AA62)*D8)*1.1</f>
        <v>9657606.6271848883</v>
      </c>
      <c r="AB123" s="62">
        <f>((AB9+AB18+AB27+AB36+AB45+AB54+AB63)*D6+(AB10+AB28+AB46+AB64)*D7+(AB29+AB65)*D8)*1.1</f>
        <v>10852111.68885296</v>
      </c>
      <c r="AC123" s="62">
        <f>((AC12+AC21+AC30+AC39+AC48+AC57+AC66)*D6+(AC13+AC31+AC49+AC67)*D7+(AC32+AC68)*D8)*1.1</f>
        <v>12079605.612317756</v>
      </c>
      <c r="AD123" s="62">
        <f>((AD15+AD24+AD33+AD42+AD51+AD60+AD69)*D6+(AD16+AD34+AD52+AD70)*D7+(AD35+AD71)*D8)*1.1</f>
        <v>13458305.479044927</v>
      </c>
      <c r="AE123" s="62">
        <f>((AE9+AE18+AE27+AE36+AE45+AE54+AE63+AE72)*D6+(AE19+AE37+AE55+AE73)*D7+(AE38+AE74)*D8)*1.1</f>
        <v>14973533.606207686</v>
      </c>
      <c r="AF123" s="62">
        <f>((AF12+AF21+AF30+AF39+AF48+AF57+AF66+AF75)*D6+(AF22+AF40+AF58+AF76)*D7+(AF41+AF77)*D8)*1.1</f>
        <v>16626204.292850373</v>
      </c>
      <c r="AG123" s="62">
        <f>((AG15+AG24+AG33+AG42+AG51+AG60+AG69+AG78)*D6+(AG25+AG43+AG61+AG79)*D7+(AG44+AG80)*D8)*1.1</f>
        <v>18475205.513361715</v>
      </c>
      <c r="AH123" s="62">
        <f>((AH9+AH18+AH27+AH36+AH45+AH54+AH63+AH72+AH81)*D6+(AH10+AH28+AH46+AH64+AH82)*D7+(AH11+AH47+AH83)*D8)*1.1*1.1</f>
        <v>22563346.046781138</v>
      </c>
      <c r="AI123" s="62">
        <f>((AI12+AI21+AI30+AI39+AI48+AI57+AI66+AI75+AI84)*D6+(AI13+AI31+AI49+AI67+AI85)*D7+(AI14+AI50+AI86)*D8)*1.1*1.1</f>
        <v>24919744.004533961</v>
      </c>
      <c r="AJ123" s="62">
        <f>((AJ15+AJ24+AJ33+AJ42+AJ51+AJ60+AJ69+AJ78+AJ87)*D6+(AJ16+AJ34+AJ52+AJ70+AJ88)*D7+(AJ17+AJ53+AJ89)*D8)*1.1*1.1</f>
        <v>27531794.428677004</v>
      </c>
      <c r="AK123" s="62">
        <f>((AK9+AK18+AK27+AK36+AK45+AK54+AK63+AK72+AK81+AK90)*D6+(AK19+AK37+AK55+AK73+AK91)*D7+(AK20+AK56+AK92)*D8)*1.1*1.1</f>
        <v>30404080.430487599</v>
      </c>
      <c r="AL123" s="62">
        <f>((AL12+AL21+AL30+AL39+AL48+AL57+AL66+AL75+AL84+AL93)*D6+(AL22+AL40+AL58+AL76+AL94)*D7+(AL23+AL59+AL95)*D8)*1.1*1.1</f>
        <v>33553652.666829877</v>
      </c>
      <c r="AM123" s="62">
        <f>((AM15+AM24+AM33+AM42+AM51+AM60+AM69+AM78+AM87+AM96)*D6+(AM25+AM43+AM61+AM79+AM97)*D7+(AM26+AM62+AM98)*D8)*1.1*1.1</f>
        <v>37040014.965465084</v>
      </c>
      <c r="AN123" s="62">
        <f>((AN9+AN18+AN27+AN36+AN45+AN54+AN63+AN72+AN81+AN90+AN99)*D6+(AN10+AN28+AN46+AN64+AN82+AN100)*D7+(AN29+AN65+AN101)*D8)*1.1*1.1</f>
        <v>40873781.696175389</v>
      </c>
      <c r="AO123" s="62">
        <f>((AO12+AO21+AO30+AO39+AO48+AO57+AO66+AO75+AO84+AO93+AO102)*D6+(AO13+AO31+AO49+AO67+AO85+AO103)*D7+(AO32+AO68+AO104)*D8)*1.1*1.1</f>
        <v>45038995.592627905</v>
      </c>
      <c r="AP123" s="62">
        <f>((AP15+AP24+AP33+AP42+AP51+AP60+AP69+AP78+AP87+AP96+AP105)*D6+(AP16+AP34+AP52+AP70+AP88+AP106)*D7+(AP35+AP71+AP107)*D8)*1.1*1.1</f>
        <v>49636298.024092682</v>
      </c>
      <c r="AQ123" s="62">
        <f>((AQ9+AQ18+AQ27+AQ36+AQ45+AQ54+AQ63+AQ72+AQ81+AQ90+AQ99+AQ108)*D6+(AQ19+AQ37+AQ55+AQ73+AQ91+AQ109)*D7+(AQ38+AQ74+AQ110)*D8)*1.1*1.1</f>
        <v>54696021.084674135</v>
      </c>
      <c r="AR123" s="62">
        <f>((AR12+AR21+AR30+AR39+AR48+AR57+AR66+AR75+AR84+AR93+AR102+AR111)*D6+(AR22+AR40+AR58+AR76+AR94+AR112)*D7+(AR41+AR77+AR113)*D8)*1.1*1.1</f>
        <v>60259326.349387877</v>
      </c>
      <c r="AS123" s="62">
        <f>((AS15+AS24+AS33+AS42+AS51+AS60+AS69+AS78+AS87+AS96+AS105+AS114)*D6+(AS25+AS43+AS61+AS79+AS97+AS115)*D7+(AS44+AS80+AS116)*D8)*1.1*1.1</f>
        <v>66397702.771822251</v>
      </c>
      <c r="AT123" s="57"/>
      <c r="AU123" s="57"/>
      <c r="AV123" s="57"/>
      <c r="AW123" s="57"/>
      <c r="AX123" s="57"/>
      <c r="AY123" s="57"/>
      <c r="AZ123" s="57"/>
      <c r="BA123" s="57"/>
      <c r="BB123" s="57"/>
      <c r="BC123" s="57"/>
      <c r="BD123" s="57"/>
      <c r="BE123" s="57"/>
      <c r="BF123" s="57"/>
      <c r="BG123" s="57"/>
      <c r="BH123" s="57"/>
      <c r="BI123" s="57"/>
      <c r="BJ123" s="57"/>
      <c r="BK123" s="57"/>
      <c r="BL123" s="57"/>
      <c r="BM123" s="57"/>
      <c r="BN123" s="57"/>
      <c r="BO123" s="57"/>
      <c r="BP123" s="57"/>
      <c r="BQ123" s="57"/>
      <c r="BR123" s="57"/>
      <c r="BS123" s="57"/>
      <c r="BT123" s="57"/>
      <c r="BU123" s="57"/>
      <c r="BV123" s="57"/>
      <c r="BW123" s="57"/>
      <c r="BX123" s="57"/>
      <c r="BY123" s="57"/>
      <c r="BZ123" s="57"/>
      <c r="CA123" s="57"/>
      <c r="CB123" s="57"/>
    </row>
    <row r="124" spans="2:80" ht="9.75" customHeight="1" x14ac:dyDescent="0.25">
      <c r="AH124" s="57"/>
      <c r="AI124" s="57"/>
      <c r="AJ124" s="57"/>
      <c r="AK124" s="57"/>
      <c r="AL124" s="57"/>
      <c r="AM124" s="57"/>
      <c r="AN124" s="57"/>
      <c r="AO124" s="57"/>
      <c r="AP124" s="57"/>
      <c r="AQ124" s="57"/>
      <c r="AR124" s="57"/>
      <c r="AS124" s="57"/>
      <c r="AT124" s="57"/>
      <c r="AU124" s="57"/>
      <c r="AV124" s="57"/>
      <c r="AW124" s="57"/>
      <c r="AX124" s="57"/>
      <c r="AY124" s="57"/>
      <c r="AZ124" s="57"/>
      <c r="BA124" s="57"/>
      <c r="BB124" s="57"/>
      <c r="BC124" s="57"/>
      <c r="BD124" s="57"/>
      <c r="BE124" s="57"/>
      <c r="BF124" s="57"/>
      <c r="BG124" s="57"/>
      <c r="BH124" s="57"/>
      <c r="BI124" s="57"/>
      <c r="BJ124" s="57"/>
      <c r="BK124" s="57"/>
      <c r="BL124" s="57"/>
      <c r="BM124" s="57"/>
      <c r="BN124" s="57"/>
      <c r="BO124" s="57"/>
      <c r="BP124" s="57"/>
      <c r="BQ124" s="57"/>
      <c r="BR124" s="57"/>
      <c r="BS124" s="57"/>
      <c r="BT124" s="57"/>
      <c r="BU124" s="57"/>
      <c r="BV124" s="57"/>
      <c r="BW124" s="57"/>
      <c r="BX124" s="57"/>
      <c r="BY124" s="57"/>
      <c r="BZ124" s="57"/>
      <c r="CA124" s="57"/>
      <c r="CB124" s="57"/>
    </row>
    <row r="125" spans="2:80" ht="15.75" customHeight="1" x14ac:dyDescent="0.25">
      <c r="B125" s="61" t="s">
        <v>68</v>
      </c>
      <c r="J125" s="63">
        <f>SUMPRODUCT(J9:J11,D6:D8)</f>
        <v>357480</v>
      </c>
      <c r="K125" s="63">
        <f>SUMPRODUCT(K12:K14,D6:D8)</f>
        <v>428976</v>
      </c>
      <c r="L125" s="63">
        <f>SUMPRODUCT(L15:L17,D6:D8)</f>
        <v>514771.19999999995</v>
      </c>
      <c r="M125" s="63">
        <f>SUMPRODUCT(M18:M20,D6:D8)</f>
        <v>617725.43999999994</v>
      </c>
      <c r="N125" s="63">
        <f>SUMPRODUCT(N21:N23,D6:D8)</f>
        <v>741270.52799999993</v>
      </c>
      <c r="O125" s="63">
        <f>SUMPRODUCT(O24:O26,D6:D8)</f>
        <v>889524.63359999983</v>
      </c>
      <c r="P125" s="63">
        <f>SUMPRODUCT(P27:P29,D6:D8)</f>
        <v>1067429.5603199997</v>
      </c>
      <c r="Q125" s="63">
        <f>SUMPRODUCT(Q30:Q32,D6:D8)</f>
        <v>1280915.4723839995</v>
      </c>
      <c r="R125" s="63">
        <f>SUMPRODUCT(R33:R35,D6:D8)</f>
        <v>1537098.5668607994</v>
      </c>
      <c r="S125" s="63">
        <f>SUMPRODUCT(S36:S38,D6:D8)</f>
        <v>1844518.2802329592</v>
      </c>
      <c r="T125" s="63">
        <f>SUMPRODUCT(T39:T41,D6:D8)</f>
        <v>2213421.9362795511</v>
      </c>
      <c r="U125" s="63">
        <f>SUMPRODUCT(U42:U44,D6:D8)</f>
        <v>2656106.3235354619</v>
      </c>
      <c r="V125" s="63">
        <f>SUMPRODUCT(V45:V47,D6:D8)*1.1</f>
        <v>3213888.6514779092</v>
      </c>
      <c r="W125" s="63">
        <f>SUMPRODUCT(W48:W50,D6:D8)*1.1</f>
        <v>3535277.5166257005</v>
      </c>
      <c r="X125" s="63">
        <f>SUMPRODUCT(X51:X53,D6:D8)*1.1</f>
        <v>3888805.2682882706</v>
      </c>
      <c r="Y125" s="63">
        <f>SUMPRODUCT(Y54:Y56,D6:D8)*1.1</f>
        <v>4277685.7951170979</v>
      </c>
      <c r="Z125" s="63">
        <f>SUMPRODUCT(Z57:Z59,D6:D8)*1.1</f>
        <v>4705454.3746288083</v>
      </c>
      <c r="AA125" s="63">
        <f>SUMPRODUCT(AA60:AA62,D6:D8)*1.1</f>
        <v>5175999.8120916886</v>
      </c>
      <c r="AB125" s="63">
        <f>SUMPRODUCT(AB63:AB65,D6:D8)*1.1</f>
        <v>5693599.7933008578</v>
      </c>
      <c r="AC125" s="63">
        <f>SUMPRODUCT(AC66:AC68,D6:D8)*1.1</f>
        <v>6262959.7726309439</v>
      </c>
      <c r="AD125" s="63">
        <f>SUMPRODUCT(AD69:AD71,D6:D8)*1.1</f>
        <v>6889255.7498940397</v>
      </c>
      <c r="AE125" s="63">
        <f>SUMPRODUCT(AE72:AE74,D6:D8)*1.1</f>
        <v>7578181.3248834433</v>
      </c>
      <c r="AF125" s="63">
        <f>SUMPRODUCT(AF75:AF77,D6:D8)*1.1</f>
        <v>8335999.457371789</v>
      </c>
      <c r="AG125" s="63">
        <f>SUMPRODUCT(AG78:AG80,D6:D8)*1.1</f>
        <v>9169599.4031089693</v>
      </c>
      <c r="AH125" s="63">
        <f>SUMPRODUCT(AH81:AH83,D6:D8)*1.1*1.1</f>
        <v>11095215.277761854</v>
      </c>
      <c r="AI125" s="63">
        <f>SUMPRODUCT(AI84:AI86,D6:D8)*1.1*1.1</f>
        <v>12204736.805538038</v>
      </c>
      <c r="AJ125" s="63">
        <f>SUMPRODUCT(AJ87:AJ89,D6:D8)*1.1*1.1</f>
        <v>13425210.486091843</v>
      </c>
      <c r="AK125" s="63">
        <f>SUMPRODUCT(AK90:AK92,D6:D8)*1.1*1.1</f>
        <v>14767731.534701031</v>
      </c>
      <c r="AL125" s="63">
        <f>SUMPRODUCT(AL93:AL95,D6:D8)*1.1*1.1</f>
        <v>16244504.688171135</v>
      </c>
      <c r="AM125" s="63">
        <f>SUMPRODUCT(AM96:AM98,D6:D8)*1.1*1.1</f>
        <v>17868955.156988252</v>
      </c>
      <c r="AN125" s="63">
        <f>SUMPRODUCT(AN99:AN101,D6:D8)*1.1*1.1</f>
        <v>19655850.672687076</v>
      </c>
      <c r="AO125" s="63">
        <f>SUMPRODUCT(AO102:AO104,D6:D8)*1.1*1.1</f>
        <v>21621435.739955787</v>
      </c>
      <c r="AP125" s="63">
        <f>SUMPRODUCT(AP105:AP107,D6:D8)*1.1*1.1</f>
        <v>23783579.313951366</v>
      </c>
      <c r="AQ125" s="63">
        <f>SUMPRODUCT(AQ108:AQ110,D6:D8)*1.1*1.1</f>
        <v>26161937.245346505</v>
      </c>
      <c r="AR125" s="63">
        <f>SUMPRODUCT(AR111:AR113,D6:D8)*1.1*1.1</f>
        <v>28778130.969881158</v>
      </c>
      <c r="AS125" s="63">
        <f>SUMPRODUCT(AS114:AS116,D6:D8)*1.1*1.1</f>
        <v>31655944.066869274</v>
      </c>
      <c r="AT125" s="57"/>
      <c r="AU125" s="57"/>
      <c r="AV125" s="57"/>
      <c r="AW125" s="57"/>
      <c r="AX125" s="57"/>
      <c r="AY125" s="57"/>
      <c r="AZ125" s="57"/>
      <c r="BA125" s="57"/>
      <c r="BB125" s="57"/>
      <c r="BC125" s="57"/>
      <c r="BD125" s="57"/>
      <c r="BE125" s="57"/>
      <c r="BF125" s="57"/>
      <c r="BG125" s="57"/>
      <c r="BH125" s="57"/>
      <c r="BI125" s="57"/>
      <c r="BJ125" s="57"/>
      <c r="BK125" s="57"/>
      <c r="BL125" s="57"/>
      <c r="BM125" s="57"/>
      <c r="BN125" s="57"/>
      <c r="BO125" s="57"/>
      <c r="BP125" s="57"/>
      <c r="BQ125" s="57"/>
      <c r="BR125" s="57"/>
      <c r="BS125" s="57"/>
      <c r="BT125" s="57"/>
      <c r="BU125" s="57"/>
      <c r="BV125" s="57"/>
      <c r="BW125" s="57"/>
      <c r="BX125" s="57"/>
      <c r="BY125" s="57"/>
      <c r="BZ125" s="57"/>
      <c r="CA125" s="57"/>
      <c r="CB125" s="57"/>
    </row>
    <row r="126" spans="2:80" ht="15.75" customHeight="1" x14ac:dyDescent="0.25">
      <c r="AH126" s="57"/>
      <c r="AI126" s="57"/>
      <c r="AJ126" s="57"/>
      <c r="AK126" s="57"/>
      <c r="AL126" s="57"/>
      <c r="AM126" s="57"/>
      <c r="AN126" s="57"/>
      <c r="AO126" s="57"/>
      <c r="AP126" s="57"/>
      <c r="AQ126" s="57"/>
      <c r="AR126" s="57"/>
      <c r="AS126" s="57"/>
      <c r="AT126" s="57"/>
      <c r="AU126" s="57"/>
      <c r="AV126" s="57"/>
      <c r="AW126" s="57"/>
      <c r="AX126" s="57"/>
      <c r="AY126" s="57"/>
      <c r="AZ126" s="57"/>
      <c r="BA126" s="57"/>
      <c r="BB126" s="57"/>
      <c r="BC126" s="57"/>
      <c r="BD126" s="57"/>
      <c r="BE126" s="57"/>
      <c r="BF126" s="57"/>
      <c r="BG126" s="57"/>
      <c r="BH126" s="57"/>
      <c r="BI126" s="57"/>
      <c r="BJ126" s="57"/>
      <c r="BK126" s="57"/>
      <c r="BL126" s="57"/>
      <c r="BM126" s="57"/>
      <c r="BN126" s="57"/>
      <c r="BO126" s="57"/>
      <c r="BP126" s="57"/>
      <c r="BQ126" s="57"/>
      <c r="BR126" s="57"/>
      <c r="BS126" s="57"/>
      <c r="BT126" s="57"/>
      <c r="BU126" s="57"/>
      <c r="BV126" s="57"/>
      <c r="BW126" s="57"/>
      <c r="BX126" s="57"/>
      <c r="BY126" s="57"/>
      <c r="BZ126" s="57"/>
      <c r="CA126" s="57"/>
      <c r="CB126" s="57"/>
    </row>
    <row r="127" spans="2:80" ht="15.75" customHeight="1" x14ac:dyDescent="0.25">
      <c r="B127" s="59" t="s">
        <v>20</v>
      </c>
      <c r="AH127" s="57"/>
      <c r="AI127" s="57"/>
      <c r="AJ127" s="57"/>
      <c r="AK127" s="57"/>
      <c r="AL127" s="57"/>
      <c r="AM127" s="57"/>
      <c r="AN127" s="57"/>
      <c r="AO127" s="57"/>
      <c r="AP127" s="57"/>
      <c r="AQ127" s="57"/>
      <c r="AR127" s="57"/>
      <c r="AS127" s="57"/>
      <c r="AT127" s="57"/>
      <c r="AU127" s="57"/>
      <c r="AV127" s="57"/>
      <c r="AW127" s="57"/>
      <c r="AX127" s="57"/>
      <c r="AY127" s="57"/>
      <c r="AZ127" s="57"/>
      <c r="BA127" s="57"/>
      <c r="BB127" s="57"/>
      <c r="BC127" s="57"/>
      <c r="BD127" s="57"/>
      <c r="BE127" s="57"/>
      <c r="BF127" s="57"/>
      <c r="BG127" s="57"/>
      <c r="BH127" s="57"/>
      <c r="BI127" s="57"/>
      <c r="BJ127" s="57"/>
      <c r="BK127" s="57"/>
      <c r="BL127" s="57"/>
      <c r="BM127" s="57"/>
      <c r="BN127" s="57"/>
      <c r="BO127" s="57"/>
      <c r="BP127" s="57"/>
      <c r="BQ127" s="57"/>
      <c r="BR127" s="57"/>
      <c r="BS127" s="57"/>
      <c r="BT127" s="57"/>
      <c r="BU127" s="57"/>
      <c r="BV127" s="57"/>
      <c r="BW127" s="57"/>
      <c r="BX127" s="57"/>
      <c r="BY127" s="57"/>
      <c r="BZ127" s="57"/>
      <c r="CA127" s="57"/>
      <c r="CB127" s="57"/>
    </row>
    <row r="128" spans="2:80" ht="15.75" customHeight="1" collapsed="1" x14ac:dyDescent="0.25">
      <c r="B128" s="61" t="s">
        <v>21</v>
      </c>
      <c r="J128" s="62">
        <f t="shared" ref="J128:AS128" si="325">SUM(J129:J164)</f>
        <v>1320347</v>
      </c>
      <c r="K128" s="62">
        <f t="shared" si="325"/>
        <v>1484856.7</v>
      </c>
      <c r="L128" s="62">
        <f t="shared" si="325"/>
        <v>1884856.7</v>
      </c>
      <c r="M128" s="62">
        <f t="shared" si="325"/>
        <v>2616619</v>
      </c>
      <c r="N128" s="62">
        <f t="shared" si="325"/>
        <v>4023619</v>
      </c>
      <c r="O128" s="62">
        <f t="shared" si="325"/>
        <v>4023619</v>
      </c>
      <c r="P128" s="62">
        <f t="shared" si="325"/>
        <v>4023619</v>
      </c>
      <c r="Q128" s="62">
        <f t="shared" si="325"/>
        <v>4623619</v>
      </c>
      <c r="R128" s="62">
        <f t="shared" si="325"/>
        <v>4923619</v>
      </c>
      <c r="S128" s="62">
        <f t="shared" si="325"/>
        <v>5173619</v>
      </c>
      <c r="T128" s="62">
        <f t="shared" si="325"/>
        <v>5223619</v>
      </c>
      <c r="U128" s="62">
        <f t="shared" si="325"/>
        <v>5323619</v>
      </c>
      <c r="V128" s="62">
        <f t="shared" si="325"/>
        <v>7017659.7281625131</v>
      </c>
      <c r="W128" s="62">
        <f t="shared" si="325"/>
        <v>7017960.012308877</v>
      </c>
      <c r="X128" s="62">
        <f t="shared" si="325"/>
        <v>7020825.5081109488</v>
      </c>
      <c r="Y128" s="62">
        <f t="shared" si="325"/>
        <v>7022674.4837386329</v>
      </c>
      <c r="Z128" s="62">
        <f t="shared" si="325"/>
        <v>7024647.3513856502</v>
      </c>
      <c r="AA128" s="62">
        <f t="shared" si="325"/>
        <v>7026898.6696520001</v>
      </c>
      <c r="AB128" s="62">
        <f t="shared" si="325"/>
        <v>7148209.7724168077</v>
      </c>
      <c r="AC128" s="62">
        <f t="shared" si="325"/>
        <v>7150983.9086838383</v>
      </c>
      <c r="AD128" s="62">
        <f t="shared" si="325"/>
        <v>7154099.7703826409</v>
      </c>
      <c r="AE128" s="62">
        <f t="shared" si="325"/>
        <v>7157524.1859500296</v>
      </c>
      <c r="AF128" s="62">
        <f t="shared" si="325"/>
        <v>7161259.2217018418</v>
      </c>
      <c r="AG128" s="62">
        <f t="shared" si="325"/>
        <v>7165437.9644601978</v>
      </c>
      <c r="AH128" s="62">
        <f t="shared" si="325"/>
        <v>8587544.8928563688</v>
      </c>
      <c r="AI128" s="62">
        <f t="shared" si="325"/>
        <v>8587544.8928563688</v>
      </c>
      <c r="AJ128" s="62">
        <f t="shared" si="325"/>
        <v>8577179.8965230752</v>
      </c>
      <c r="AK128" s="62">
        <f t="shared" si="325"/>
        <v>8583096.8056868054</v>
      </c>
      <c r="AL128" s="62">
        <f t="shared" si="325"/>
        <v>8713243.6550270356</v>
      </c>
      <c r="AM128" s="62">
        <f t="shared" si="325"/>
        <v>8721122.8338219523</v>
      </c>
      <c r="AN128" s="62">
        <f t="shared" si="325"/>
        <v>8707187.1466333568</v>
      </c>
      <c r="AO128" s="62">
        <f t="shared" si="325"/>
        <v>8716600.5300393384</v>
      </c>
      <c r="AP128" s="62">
        <f t="shared" si="325"/>
        <v>8726990.433534449</v>
      </c>
      <c r="AQ128" s="62">
        <f t="shared" si="325"/>
        <v>8958156.2139767651</v>
      </c>
      <c r="AR128" s="62">
        <f t="shared" si="325"/>
        <v>8946798.2754544336</v>
      </c>
      <c r="AS128" s="62">
        <f t="shared" si="325"/>
        <v>8962512.519095866</v>
      </c>
      <c r="AT128" s="57"/>
      <c r="AU128" s="57"/>
      <c r="AV128" s="57"/>
      <c r="AW128" s="57"/>
      <c r="AX128" s="57"/>
      <c r="AY128" s="57"/>
      <c r="AZ128" s="57"/>
      <c r="BA128" s="57"/>
      <c r="BB128" s="57"/>
      <c r="BC128" s="57"/>
      <c r="BD128" s="57"/>
      <c r="BE128" s="57"/>
      <c r="BF128" s="57"/>
      <c r="BG128" s="57"/>
      <c r="BH128" s="57"/>
      <c r="BI128" s="57"/>
      <c r="BJ128" s="57"/>
      <c r="BK128" s="57"/>
      <c r="BL128" s="57"/>
      <c r="BM128" s="57"/>
      <c r="BN128" s="57"/>
      <c r="BO128" s="57"/>
      <c r="BP128" s="57"/>
      <c r="BQ128" s="57"/>
      <c r="BR128" s="57"/>
      <c r="BS128" s="57"/>
      <c r="BT128" s="57"/>
      <c r="BU128" s="57"/>
      <c r="BV128" s="57"/>
      <c r="BW128" s="57"/>
      <c r="BX128" s="57"/>
      <c r="BY128" s="57"/>
      <c r="BZ128" s="57"/>
      <c r="CA128" s="57"/>
      <c r="CB128" s="57"/>
    </row>
    <row r="129" spans="2:80" ht="15.75" hidden="1" customHeight="1" outlineLevel="1" x14ac:dyDescent="0.25">
      <c r="B129" s="8" t="s">
        <v>22</v>
      </c>
      <c r="J129" s="63">
        <v>44000</v>
      </c>
      <c r="K129" s="63">
        <v>44000</v>
      </c>
      <c r="L129" s="63">
        <v>44000</v>
      </c>
      <c r="M129" s="63">
        <v>44000</v>
      </c>
      <c r="N129" s="63">
        <v>150000</v>
      </c>
      <c r="O129" s="63">
        <v>150000</v>
      </c>
      <c r="P129" s="63">
        <v>150000</v>
      </c>
      <c r="Q129" s="63">
        <v>150000</v>
      </c>
      <c r="R129" s="63">
        <v>150000</v>
      </c>
      <c r="S129" s="63">
        <v>150000</v>
      </c>
      <c r="T129" s="63">
        <v>150000</v>
      </c>
      <c r="U129" s="63">
        <v>150000</v>
      </c>
      <c r="V129" s="63">
        <v>250000</v>
      </c>
      <c r="W129" s="63">
        <v>250000</v>
      </c>
      <c r="X129" s="63">
        <v>250000</v>
      </c>
      <c r="Y129" s="63">
        <v>250000</v>
      </c>
      <c r="Z129" s="63">
        <v>250000</v>
      </c>
      <c r="AA129" s="63">
        <v>250000</v>
      </c>
      <c r="AB129" s="63">
        <v>250000</v>
      </c>
      <c r="AC129" s="63">
        <v>250000</v>
      </c>
      <c r="AD129" s="63">
        <v>250000</v>
      </c>
      <c r="AE129" s="63">
        <v>250000</v>
      </c>
      <c r="AF129" s="63">
        <v>250000</v>
      </c>
      <c r="AG129" s="63">
        <v>250000</v>
      </c>
      <c r="AH129" s="63">
        <f t="shared" ref="AH129:AH133" si="326">AG129*1.1</f>
        <v>275000</v>
      </c>
      <c r="AI129" s="63">
        <f t="shared" ref="AI129:AS129" si="327">AH129</f>
        <v>275000</v>
      </c>
      <c r="AJ129" s="63">
        <f t="shared" si="327"/>
        <v>275000</v>
      </c>
      <c r="AK129" s="63">
        <f t="shared" si="327"/>
        <v>275000</v>
      </c>
      <c r="AL129" s="63">
        <f t="shared" si="327"/>
        <v>275000</v>
      </c>
      <c r="AM129" s="63">
        <f t="shared" si="327"/>
        <v>275000</v>
      </c>
      <c r="AN129" s="63">
        <f t="shared" si="327"/>
        <v>275000</v>
      </c>
      <c r="AO129" s="63">
        <f t="shared" si="327"/>
        <v>275000</v>
      </c>
      <c r="AP129" s="63">
        <f t="shared" si="327"/>
        <v>275000</v>
      </c>
      <c r="AQ129" s="63">
        <f t="shared" si="327"/>
        <v>275000</v>
      </c>
      <c r="AR129" s="63">
        <f t="shared" si="327"/>
        <v>275000</v>
      </c>
      <c r="AS129" s="63">
        <f t="shared" si="327"/>
        <v>275000</v>
      </c>
      <c r="AT129" s="57"/>
      <c r="AU129" s="57"/>
      <c r="AV129" s="57"/>
      <c r="AW129" s="57"/>
      <c r="AX129" s="57"/>
      <c r="AY129" s="57"/>
      <c r="AZ129" s="57"/>
      <c r="BA129" s="57"/>
      <c r="BB129" s="57"/>
      <c r="BC129" s="57"/>
      <c r="BD129" s="57"/>
      <c r="BE129" s="57"/>
      <c r="BF129" s="57"/>
      <c r="BG129" s="57"/>
      <c r="BH129" s="57"/>
      <c r="BI129" s="57"/>
      <c r="BJ129" s="57"/>
      <c r="BK129" s="57"/>
      <c r="BL129" s="57"/>
      <c r="BM129" s="57"/>
      <c r="BN129" s="57"/>
      <c r="BO129" s="57"/>
      <c r="BP129" s="57"/>
      <c r="BQ129" s="57"/>
      <c r="BR129" s="57"/>
      <c r="BS129" s="57"/>
      <c r="BT129" s="57"/>
      <c r="BU129" s="57"/>
      <c r="BV129" s="57"/>
      <c r="BW129" s="57"/>
      <c r="BX129" s="57"/>
      <c r="BY129" s="57"/>
      <c r="BZ129" s="57"/>
      <c r="CA129" s="57"/>
      <c r="CB129" s="57"/>
    </row>
    <row r="130" spans="2:80" ht="15.75" hidden="1" customHeight="1" outlineLevel="1" x14ac:dyDescent="0.3">
      <c r="B130" s="64" t="s">
        <v>23</v>
      </c>
      <c r="J130" s="63">
        <v>7000</v>
      </c>
      <c r="K130" s="63">
        <v>7000</v>
      </c>
      <c r="L130" s="63">
        <v>7000</v>
      </c>
      <c r="M130" s="63">
        <v>7000</v>
      </c>
      <c r="N130" s="63">
        <v>10000</v>
      </c>
      <c r="O130" s="63">
        <v>10000</v>
      </c>
      <c r="P130" s="63">
        <v>10000</v>
      </c>
      <c r="Q130" s="63">
        <v>10000</v>
      </c>
      <c r="R130" s="63">
        <v>10000</v>
      </c>
      <c r="S130" s="63">
        <v>10000</v>
      </c>
      <c r="T130" s="63">
        <v>10000</v>
      </c>
      <c r="U130" s="63">
        <v>10000</v>
      </c>
      <c r="V130" s="63">
        <v>15000</v>
      </c>
      <c r="W130" s="63">
        <v>15000</v>
      </c>
      <c r="X130" s="63">
        <v>15000</v>
      </c>
      <c r="Y130" s="63">
        <v>15000</v>
      </c>
      <c r="Z130" s="63">
        <v>15000</v>
      </c>
      <c r="AA130" s="63">
        <v>15000</v>
      </c>
      <c r="AB130" s="63">
        <v>15000</v>
      </c>
      <c r="AC130" s="63">
        <v>15000</v>
      </c>
      <c r="AD130" s="63">
        <v>15000</v>
      </c>
      <c r="AE130" s="63">
        <v>15000</v>
      </c>
      <c r="AF130" s="63">
        <v>15000</v>
      </c>
      <c r="AG130" s="63">
        <v>15000</v>
      </c>
      <c r="AH130" s="63">
        <f t="shared" si="326"/>
        <v>16500</v>
      </c>
      <c r="AI130" s="63">
        <f t="shared" ref="AI130:AS130" si="328">AH130</f>
        <v>16500</v>
      </c>
      <c r="AJ130" s="63">
        <f t="shared" si="328"/>
        <v>16500</v>
      </c>
      <c r="AK130" s="63">
        <f t="shared" si="328"/>
        <v>16500</v>
      </c>
      <c r="AL130" s="63">
        <f t="shared" si="328"/>
        <v>16500</v>
      </c>
      <c r="AM130" s="63">
        <f t="shared" si="328"/>
        <v>16500</v>
      </c>
      <c r="AN130" s="63">
        <f t="shared" si="328"/>
        <v>16500</v>
      </c>
      <c r="AO130" s="63">
        <f t="shared" si="328"/>
        <v>16500</v>
      </c>
      <c r="AP130" s="63">
        <f t="shared" si="328"/>
        <v>16500</v>
      </c>
      <c r="AQ130" s="63">
        <f t="shared" si="328"/>
        <v>16500</v>
      </c>
      <c r="AR130" s="63">
        <f t="shared" si="328"/>
        <v>16500</v>
      </c>
      <c r="AS130" s="63">
        <f t="shared" si="328"/>
        <v>16500</v>
      </c>
      <c r="AT130" s="57"/>
      <c r="AU130" s="57"/>
      <c r="AV130" s="57"/>
      <c r="AW130" s="57"/>
      <c r="AX130" s="57"/>
      <c r="AY130" s="57"/>
      <c r="AZ130" s="57"/>
      <c r="BA130" s="57"/>
      <c r="BB130" s="57"/>
      <c r="BC130" s="57"/>
      <c r="BD130" s="57"/>
      <c r="BE130" s="57"/>
      <c r="BF130" s="57"/>
      <c r="BG130" s="57"/>
      <c r="BH130" s="57"/>
      <c r="BI130" s="57"/>
      <c r="BJ130" s="57"/>
      <c r="BK130" s="57"/>
      <c r="BL130" s="57"/>
      <c r="BM130" s="57"/>
      <c r="BN130" s="57"/>
      <c r="BO130" s="57"/>
      <c r="BP130" s="57"/>
      <c r="BQ130" s="57"/>
      <c r="BR130" s="57"/>
      <c r="BS130" s="57"/>
      <c r="BT130" s="57"/>
      <c r="BU130" s="57"/>
      <c r="BV130" s="57"/>
      <c r="BW130" s="57"/>
      <c r="BX130" s="57"/>
      <c r="BY130" s="57"/>
      <c r="BZ130" s="57"/>
      <c r="CA130" s="57"/>
      <c r="CB130" s="57"/>
    </row>
    <row r="131" spans="2:80" ht="15.75" hidden="1" customHeight="1" outlineLevel="1" x14ac:dyDescent="0.25">
      <c r="B131" s="8" t="s">
        <v>24</v>
      </c>
      <c r="J131" s="63">
        <v>2750</v>
      </c>
      <c r="K131" s="63">
        <v>3000</v>
      </c>
      <c r="L131" s="63">
        <v>3000</v>
      </c>
      <c r="M131" s="63">
        <v>3250</v>
      </c>
      <c r="N131" s="63">
        <v>3250</v>
      </c>
      <c r="O131" s="63">
        <v>3250</v>
      </c>
      <c r="P131" s="63">
        <v>3250</v>
      </c>
      <c r="Q131" s="63">
        <v>3250</v>
      </c>
      <c r="R131" s="63">
        <v>3250</v>
      </c>
      <c r="S131" s="63">
        <v>3250</v>
      </c>
      <c r="T131" s="63">
        <v>3250</v>
      </c>
      <c r="U131" s="63">
        <v>3250</v>
      </c>
      <c r="V131" s="63">
        <v>5000</v>
      </c>
      <c r="W131" s="63">
        <v>5000</v>
      </c>
      <c r="X131" s="63">
        <v>5000</v>
      </c>
      <c r="Y131" s="63">
        <v>5000</v>
      </c>
      <c r="Z131" s="63">
        <v>5000</v>
      </c>
      <c r="AA131" s="63">
        <v>5000</v>
      </c>
      <c r="AB131" s="63">
        <v>5000</v>
      </c>
      <c r="AC131" s="63">
        <v>5000</v>
      </c>
      <c r="AD131" s="63">
        <v>5000</v>
      </c>
      <c r="AE131" s="63">
        <v>5000</v>
      </c>
      <c r="AF131" s="63">
        <v>5000</v>
      </c>
      <c r="AG131" s="63">
        <v>5000</v>
      </c>
      <c r="AH131" s="63">
        <f t="shared" si="326"/>
        <v>5500</v>
      </c>
      <c r="AI131" s="63">
        <f t="shared" ref="AI131:AS131" si="329">AH131</f>
        <v>5500</v>
      </c>
      <c r="AJ131" s="63">
        <f t="shared" si="329"/>
        <v>5500</v>
      </c>
      <c r="AK131" s="63">
        <f t="shared" si="329"/>
        <v>5500</v>
      </c>
      <c r="AL131" s="63">
        <f t="shared" si="329"/>
        <v>5500</v>
      </c>
      <c r="AM131" s="63">
        <f t="shared" si="329"/>
        <v>5500</v>
      </c>
      <c r="AN131" s="63">
        <f t="shared" si="329"/>
        <v>5500</v>
      </c>
      <c r="AO131" s="63">
        <f t="shared" si="329"/>
        <v>5500</v>
      </c>
      <c r="AP131" s="63">
        <f t="shared" si="329"/>
        <v>5500</v>
      </c>
      <c r="AQ131" s="63">
        <f t="shared" si="329"/>
        <v>5500</v>
      </c>
      <c r="AR131" s="63">
        <f t="shared" si="329"/>
        <v>5500</v>
      </c>
      <c r="AS131" s="63">
        <f t="shared" si="329"/>
        <v>5500</v>
      </c>
      <c r="AT131" s="57"/>
      <c r="AU131" s="57"/>
      <c r="AV131" s="57"/>
      <c r="AW131" s="57"/>
      <c r="AX131" s="57"/>
      <c r="AY131" s="57"/>
      <c r="AZ131" s="57"/>
      <c r="BA131" s="57"/>
      <c r="BB131" s="57"/>
      <c r="BC131" s="57"/>
      <c r="BD131" s="57"/>
      <c r="BE131" s="57"/>
      <c r="BF131" s="57"/>
      <c r="BG131" s="57"/>
      <c r="BH131" s="57"/>
      <c r="BI131" s="57"/>
      <c r="BJ131" s="57"/>
      <c r="BK131" s="57"/>
      <c r="BL131" s="57"/>
      <c r="BM131" s="57"/>
      <c r="BN131" s="57"/>
      <c r="BO131" s="57"/>
      <c r="BP131" s="57"/>
      <c r="BQ131" s="57"/>
      <c r="BR131" s="57"/>
      <c r="BS131" s="57"/>
      <c r="BT131" s="57"/>
      <c r="BU131" s="57"/>
      <c r="BV131" s="57"/>
      <c r="BW131" s="57"/>
      <c r="BX131" s="57"/>
      <c r="BY131" s="57"/>
      <c r="BZ131" s="57"/>
      <c r="CA131" s="57"/>
      <c r="CB131" s="57"/>
    </row>
    <row r="132" spans="2:80" ht="15.75" hidden="1" customHeight="1" outlineLevel="1" x14ac:dyDescent="0.25">
      <c r="B132" s="8" t="s">
        <v>25</v>
      </c>
      <c r="J132" s="63"/>
      <c r="K132" s="63">
        <v>3000</v>
      </c>
      <c r="L132" s="63">
        <v>3000</v>
      </c>
      <c r="M132" s="63">
        <v>3000</v>
      </c>
      <c r="N132" s="63">
        <v>3000</v>
      </c>
      <c r="O132" s="63">
        <v>3000</v>
      </c>
      <c r="P132" s="63">
        <v>3000</v>
      </c>
      <c r="Q132" s="63">
        <v>3000</v>
      </c>
      <c r="R132" s="63">
        <v>3000</v>
      </c>
      <c r="S132" s="63">
        <v>3000</v>
      </c>
      <c r="T132" s="63">
        <v>3000</v>
      </c>
      <c r="U132" s="63">
        <v>3000</v>
      </c>
      <c r="V132" s="63">
        <v>3500</v>
      </c>
      <c r="W132" s="63">
        <v>3500</v>
      </c>
      <c r="X132" s="63">
        <v>3500</v>
      </c>
      <c r="Y132" s="63">
        <v>3500</v>
      </c>
      <c r="Z132" s="63">
        <v>3500</v>
      </c>
      <c r="AA132" s="63">
        <v>3500</v>
      </c>
      <c r="AB132" s="63">
        <v>3500</v>
      </c>
      <c r="AC132" s="63">
        <v>3500</v>
      </c>
      <c r="AD132" s="63">
        <v>3500</v>
      </c>
      <c r="AE132" s="63">
        <v>3500</v>
      </c>
      <c r="AF132" s="63">
        <v>3500</v>
      </c>
      <c r="AG132" s="63">
        <v>3500</v>
      </c>
      <c r="AH132" s="63">
        <f t="shared" si="326"/>
        <v>3850.0000000000005</v>
      </c>
      <c r="AI132" s="63">
        <f t="shared" ref="AI132:AS132" si="330">AH132</f>
        <v>3850.0000000000005</v>
      </c>
      <c r="AJ132" s="63">
        <f t="shared" si="330"/>
        <v>3850.0000000000005</v>
      </c>
      <c r="AK132" s="63">
        <f t="shared" si="330"/>
        <v>3850.0000000000005</v>
      </c>
      <c r="AL132" s="63">
        <f t="shared" si="330"/>
        <v>3850.0000000000005</v>
      </c>
      <c r="AM132" s="63">
        <f t="shared" si="330"/>
        <v>3850.0000000000005</v>
      </c>
      <c r="AN132" s="63">
        <f t="shared" si="330"/>
        <v>3850.0000000000005</v>
      </c>
      <c r="AO132" s="63">
        <f t="shared" si="330"/>
        <v>3850.0000000000005</v>
      </c>
      <c r="AP132" s="63">
        <f t="shared" si="330"/>
        <v>3850.0000000000005</v>
      </c>
      <c r="AQ132" s="63">
        <f t="shared" si="330"/>
        <v>3850.0000000000005</v>
      </c>
      <c r="AR132" s="63">
        <f t="shared" si="330"/>
        <v>3850.0000000000005</v>
      </c>
      <c r="AS132" s="63">
        <f t="shared" si="330"/>
        <v>3850.0000000000005</v>
      </c>
      <c r="AT132" s="57"/>
      <c r="AU132" s="57"/>
      <c r="AV132" s="57"/>
      <c r="AW132" s="57"/>
      <c r="AX132" s="57"/>
      <c r="AY132" s="57"/>
      <c r="AZ132" s="57"/>
      <c r="BA132" s="57"/>
      <c r="BB132" s="57"/>
      <c r="BC132" s="57"/>
      <c r="BD132" s="57"/>
      <c r="BE132" s="57"/>
      <c r="BF132" s="57"/>
      <c r="BG132" s="57"/>
      <c r="BH132" s="57"/>
      <c r="BI132" s="57"/>
      <c r="BJ132" s="57"/>
      <c r="BK132" s="57"/>
      <c r="BL132" s="57"/>
      <c r="BM132" s="57"/>
      <c r="BN132" s="57"/>
      <c r="BO132" s="57"/>
      <c r="BP132" s="57"/>
      <c r="BQ132" s="57"/>
      <c r="BR132" s="57"/>
      <c r="BS132" s="57"/>
      <c r="BT132" s="57"/>
      <c r="BU132" s="57"/>
      <c r="BV132" s="57"/>
      <c r="BW132" s="57"/>
      <c r="BX132" s="57"/>
      <c r="BY132" s="57"/>
      <c r="BZ132" s="57"/>
      <c r="CA132" s="57"/>
      <c r="CB132" s="57"/>
    </row>
    <row r="133" spans="2:80" ht="15.75" hidden="1" customHeight="1" outlineLevel="1" x14ac:dyDescent="0.25">
      <c r="B133" s="8" t="s">
        <v>26</v>
      </c>
      <c r="J133" s="63">
        <v>4000</v>
      </c>
      <c r="K133" s="63">
        <v>4000</v>
      </c>
      <c r="L133" s="63">
        <v>4000</v>
      </c>
      <c r="M133" s="63">
        <v>4000</v>
      </c>
      <c r="N133" s="63">
        <v>4000</v>
      </c>
      <c r="O133" s="63">
        <v>4000</v>
      </c>
      <c r="P133" s="63">
        <v>4000</v>
      </c>
      <c r="Q133" s="63">
        <v>4000</v>
      </c>
      <c r="R133" s="63">
        <v>4000</v>
      </c>
      <c r="S133" s="63">
        <v>4000</v>
      </c>
      <c r="T133" s="63">
        <v>4000</v>
      </c>
      <c r="U133" s="63">
        <v>4000</v>
      </c>
      <c r="V133" s="63">
        <v>4500</v>
      </c>
      <c r="W133" s="63">
        <v>4500</v>
      </c>
      <c r="X133" s="63">
        <v>4500</v>
      </c>
      <c r="Y133" s="63">
        <v>4500</v>
      </c>
      <c r="Z133" s="63">
        <v>4500</v>
      </c>
      <c r="AA133" s="63">
        <v>4500</v>
      </c>
      <c r="AB133" s="63">
        <v>4500</v>
      </c>
      <c r="AC133" s="63">
        <v>4500</v>
      </c>
      <c r="AD133" s="63">
        <v>4500</v>
      </c>
      <c r="AE133" s="63">
        <v>4500</v>
      </c>
      <c r="AF133" s="63">
        <v>4500</v>
      </c>
      <c r="AG133" s="63">
        <v>4500</v>
      </c>
      <c r="AH133" s="63">
        <f t="shared" si="326"/>
        <v>4950</v>
      </c>
      <c r="AI133" s="63">
        <f t="shared" ref="AI133:AS133" si="331">AH133</f>
        <v>4950</v>
      </c>
      <c r="AJ133" s="63">
        <f t="shared" si="331"/>
        <v>4950</v>
      </c>
      <c r="AK133" s="63">
        <f t="shared" si="331"/>
        <v>4950</v>
      </c>
      <c r="AL133" s="63">
        <f t="shared" si="331"/>
        <v>4950</v>
      </c>
      <c r="AM133" s="63">
        <f t="shared" si="331"/>
        <v>4950</v>
      </c>
      <c r="AN133" s="63">
        <f t="shared" si="331"/>
        <v>4950</v>
      </c>
      <c r="AO133" s="63">
        <f t="shared" si="331"/>
        <v>4950</v>
      </c>
      <c r="AP133" s="63">
        <f t="shared" si="331"/>
        <v>4950</v>
      </c>
      <c r="AQ133" s="63">
        <f t="shared" si="331"/>
        <v>4950</v>
      </c>
      <c r="AR133" s="63">
        <f t="shared" si="331"/>
        <v>4950</v>
      </c>
      <c r="AS133" s="63">
        <f t="shared" si="331"/>
        <v>4950</v>
      </c>
      <c r="AT133" s="57"/>
      <c r="AU133" s="57"/>
      <c r="AV133" s="57"/>
      <c r="AW133" s="57"/>
      <c r="AX133" s="57"/>
      <c r="AY133" s="57"/>
      <c r="AZ133" s="57"/>
      <c r="BA133" s="57"/>
      <c r="BB133" s="57"/>
      <c r="BC133" s="57"/>
      <c r="BD133" s="57"/>
      <c r="BE133" s="57"/>
      <c r="BF133" s="57"/>
      <c r="BG133" s="57"/>
      <c r="BH133" s="57"/>
      <c r="BI133" s="57"/>
      <c r="BJ133" s="57"/>
      <c r="BK133" s="57"/>
      <c r="BL133" s="57"/>
      <c r="BM133" s="57"/>
      <c r="BN133" s="57"/>
      <c r="BO133" s="57"/>
      <c r="BP133" s="57"/>
      <c r="BQ133" s="57"/>
      <c r="BR133" s="57"/>
      <c r="BS133" s="57"/>
      <c r="BT133" s="57"/>
      <c r="BU133" s="57"/>
      <c r="BV133" s="57"/>
      <c r="BW133" s="57"/>
      <c r="BX133" s="57"/>
      <c r="BY133" s="57"/>
      <c r="BZ133" s="57"/>
      <c r="CA133" s="57"/>
      <c r="CB133" s="57"/>
    </row>
    <row r="134" spans="2:80" ht="8.25" hidden="1" customHeight="1" outlineLevel="1" x14ac:dyDescent="0.3">
      <c r="B134" s="64"/>
      <c r="J134" s="63"/>
      <c r="K134" s="63"/>
      <c r="L134" s="63"/>
      <c r="M134" s="63"/>
      <c r="N134" s="63"/>
      <c r="O134" s="63"/>
      <c r="P134" s="63"/>
      <c r="Q134" s="63"/>
      <c r="R134" s="63"/>
      <c r="S134" s="63"/>
      <c r="T134" s="63"/>
      <c r="U134" s="63"/>
      <c r="V134" s="63"/>
      <c r="W134" s="63"/>
      <c r="X134" s="63"/>
      <c r="Y134" s="63"/>
      <c r="Z134" s="63"/>
      <c r="AA134" s="63"/>
      <c r="AH134" s="63"/>
      <c r="AI134" s="63"/>
      <c r="AJ134" s="63"/>
      <c r="AK134" s="63"/>
      <c r="AL134" s="63"/>
      <c r="AM134" s="63"/>
      <c r="AN134" s="63"/>
      <c r="AO134" s="63"/>
      <c r="AP134" s="63"/>
      <c r="AQ134" s="63"/>
      <c r="AR134" s="63"/>
      <c r="AS134" s="63"/>
      <c r="AT134" s="57"/>
      <c r="AU134" s="57"/>
      <c r="AV134" s="57"/>
      <c r="AW134" s="57"/>
      <c r="AX134" s="57"/>
      <c r="AY134" s="57"/>
      <c r="AZ134" s="57"/>
      <c r="BA134" s="57"/>
      <c r="BB134" s="57"/>
      <c r="BC134" s="57"/>
      <c r="BD134" s="57"/>
      <c r="BE134" s="57"/>
      <c r="BF134" s="57"/>
      <c r="BG134" s="57"/>
      <c r="BH134" s="57"/>
      <c r="BI134" s="57"/>
      <c r="BJ134" s="57"/>
      <c r="BK134" s="57"/>
      <c r="BL134" s="57"/>
      <c r="BM134" s="57"/>
      <c r="BN134" s="57"/>
      <c r="BO134" s="57"/>
      <c r="BP134" s="57"/>
      <c r="BQ134" s="57"/>
      <c r="BR134" s="57"/>
      <c r="BS134" s="57"/>
      <c r="BT134" s="57"/>
      <c r="BU134" s="57"/>
      <c r="BV134" s="57"/>
      <c r="BW134" s="57"/>
      <c r="BX134" s="57"/>
      <c r="BY134" s="57"/>
      <c r="BZ134" s="57"/>
      <c r="CA134" s="57"/>
      <c r="CB134" s="57"/>
    </row>
    <row r="135" spans="2:80" ht="15.75" hidden="1" customHeight="1" outlineLevel="1" x14ac:dyDescent="0.3">
      <c r="B135" s="64" t="s">
        <v>27</v>
      </c>
      <c r="J135" s="63">
        <v>439000</v>
      </c>
      <c r="K135" s="63">
        <f t="shared" ref="K135:K137" si="332">J135*1.1</f>
        <v>482900.00000000006</v>
      </c>
      <c r="L135" s="63">
        <f t="shared" ref="L135:U135" si="333">K135</f>
        <v>482900.00000000006</v>
      </c>
      <c r="M135" s="63">
        <f t="shared" si="333"/>
        <v>482900.00000000006</v>
      </c>
      <c r="N135" s="63">
        <f t="shared" si="333"/>
        <v>482900.00000000006</v>
      </c>
      <c r="O135" s="63">
        <f t="shared" si="333"/>
        <v>482900.00000000006</v>
      </c>
      <c r="P135" s="63">
        <f t="shared" si="333"/>
        <v>482900.00000000006</v>
      </c>
      <c r="Q135" s="63">
        <f t="shared" si="333"/>
        <v>482900.00000000006</v>
      </c>
      <c r="R135" s="63">
        <f t="shared" si="333"/>
        <v>482900.00000000006</v>
      </c>
      <c r="S135" s="63">
        <f t="shared" si="333"/>
        <v>482900.00000000006</v>
      </c>
      <c r="T135" s="63">
        <f t="shared" si="333"/>
        <v>482900.00000000006</v>
      </c>
      <c r="U135" s="63">
        <f t="shared" si="333"/>
        <v>482900.00000000006</v>
      </c>
      <c r="V135" s="63">
        <v>500000</v>
      </c>
      <c r="W135" s="63">
        <v>500000</v>
      </c>
      <c r="X135" s="63">
        <v>500000</v>
      </c>
      <c r="Y135" s="63">
        <v>500000</v>
      </c>
      <c r="Z135" s="63">
        <v>500000</v>
      </c>
      <c r="AA135" s="63">
        <v>500000</v>
      </c>
      <c r="AB135" s="63">
        <v>500000</v>
      </c>
      <c r="AC135" s="63">
        <v>500000</v>
      </c>
      <c r="AD135" s="63">
        <v>500000</v>
      </c>
      <c r="AE135" s="63">
        <v>500000</v>
      </c>
      <c r="AF135" s="63">
        <v>500000</v>
      </c>
      <c r="AG135" s="63">
        <v>500000</v>
      </c>
      <c r="AH135" s="63">
        <f t="shared" ref="AH135:AH153" si="334">AG135*1.1</f>
        <v>550000</v>
      </c>
      <c r="AI135" s="63">
        <f t="shared" ref="AI135:AS135" si="335">AH135</f>
        <v>550000</v>
      </c>
      <c r="AJ135" s="63">
        <f t="shared" si="335"/>
        <v>550000</v>
      </c>
      <c r="AK135" s="63">
        <f t="shared" si="335"/>
        <v>550000</v>
      </c>
      <c r="AL135" s="63">
        <f t="shared" si="335"/>
        <v>550000</v>
      </c>
      <c r="AM135" s="63">
        <f t="shared" si="335"/>
        <v>550000</v>
      </c>
      <c r="AN135" s="63">
        <f t="shared" si="335"/>
        <v>550000</v>
      </c>
      <c r="AO135" s="63">
        <f t="shared" si="335"/>
        <v>550000</v>
      </c>
      <c r="AP135" s="63">
        <f t="shared" si="335"/>
        <v>550000</v>
      </c>
      <c r="AQ135" s="63">
        <f t="shared" si="335"/>
        <v>550000</v>
      </c>
      <c r="AR135" s="63">
        <f t="shared" si="335"/>
        <v>550000</v>
      </c>
      <c r="AS135" s="63">
        <f t="shared" si="335"/>
        <v>550000</v>
      </c>
      <c r="AT135" s="57"/>
      <c r="AU135" s="57"/>
      <c r="AV135" s="57"/>
      <c r="AW135" s="57"/>
      <c r="AX135" s="57"/>
      <c r="AY135" s="57"/>
      <c r="AZ135" s="57"/>
      <c r="BA135" s="57"/>
      <c r="BB135" s="57"/>
      <c r="BC135" s="57"/>
      <c r="BD135" s="57"/>
      <c r="BE135" s="57"/>
      <c r="BF135" s="57"/>
      <c r="BG135" s="57"/>
      <c r="BH135" s="57"/>
      <c r="BI135" s="57"/>
      <c r="BJ135" s="57"/>
      <c r="BK135" s="57"/>
      <c r="BL135" s="57"/>
      <c r="BM135" s="57"/>
      <c r="BN135" s="57"/>
      <c r="BO135" s="57"/>
      <c r="BP135" s="57"/>
      <c r="BQ135" s="57"/>
      <c r="BR135" s="57"/>
      <c r="BS135" s="57"/>
      <c r="BT135" s="57"/>
      <c r="BU135" s="57"/>
      <c r="BV135" s="57"/>
      <c r="BW135" s="57"/>
      <c r="BX135" s="57"/>
      <c r="BY135" s="57"/>
      <c r="BZ135" s="57"/>
      <c r="CA135" s="57"/>
      <c r="CB135" s="57"/>
    </row>
    <row r="136" spans="2:80" ht="15.75" hidden="1" customHeight="1" outlineLevel="1" x14ac:dyDescent="0.3">
      <c r="B136" s="64" t="s">
        <v>28</v>
      </c>
      <c r="J136" s="63">
        <v>315048</v>
      </c>
      <c r="K136" s="63">
        <f t="shared" si="332"/>
        <v>346552.80000000005</v>
      </c>
      <c r="L136" s="63">
        <f t="shared" ref="L136:U136" si="336">K136</f>
        <v>346552.80000000005</v>
      </c>
      <c r="M136" s="63">
        <f t="shared" si="336"/>
        <v>346552.80000000005</v>
      </c>
      <c r="N136" s="63">
        <f t="shared" si="336"/>
        <v>346552.80000000005</v>
      </c>
      <c r="O136" s="63">
        <f t="shared" si="336"/>
        <v>346552.80000000005</v>
      </c>
      <c r="P136" s="63">
        <f t="shared" si="336"/>
        <v>346552.80000000005</v>
      </c>
      <c r="Q136" s="63">
        <f t="shared" si="336"/>
        <v>346552.80000000005</v>
      </c>
      <c r="R136" s="63">
        <f t="shared" si="336"/>
        <v>346552.80000000005</v>
      </c>
      <c r="S136" s="63">
        <f t="shared" si="336"/>
        <v>346552.80000000005</v>
      </c>
      <c r="T136" s="63">
        <f t="shared" si="336"/>
        <v>346552.80000000005</v>
      </c>
      <c r="U136" s="63">
        <f t="shared" si="336"/>
        <v>346552.80000000005</v>
      </c>
      <c r="V136" s="63">
        <v>370000</v>
      </c>
      <c r="W136" s="63">
        <v>370000</v>
      </c>
      <c r="X136" s="63">
        <v>370000</v>
      </c>
      <c r="Y136" s="63">
        <v>370000</v>
      </c>
      <c r="Z136" s="63">
        <v>370000</v>
      </c>
      <c r="AA136" s="63">
        <v>370000</v>
      </c>
      <c r="AB136" s="63">
        <v>370000</v>
      </c>
      <c r="AC136" s="63">
        <v>370000</v>
      </c>
      <c r="AD136" s="63">
        <v>370000</v>
      </c>
      <c r="AE136" s="63">
        <v>370000</v>
      </c>
      <c r="AF136" s="63">
        <v>370000</v>
      </c>
      <c r="AG136" s="63">
        <v>370000</v>
      </c>
      <c r="AH136" s="63">
        <f t="shared" si="334"/>
        <v>407000.00000000006</v>
      </c>
      <c r="AI136" s="63">
        <f t="shared" ref="AI136:AS136" si="337">AH136</f>
        <v>407000.00000000006</v>
      </c>
      <c r="AJ136" s="63">
        <f t="shared" si="337"/>
        <v>407000.00000000006</v>
      </c>
      <c r="AK136" s="63">
        <f t="shared" si="337"/>
        <v>407000.00000000006</v>
      </c>
      <c r="AL136" s="63">
        <f t="shared" si="337"/>
        <v>407000.00000000006</v>
      </c>
      <c r="AM136" s="63">
        <f t="shared" si="337"/>
        <v>407000.00000000006</v>
      </c>
      <c r="AN136" s="63">
        <f t="shared" si="337"/>
        <v>407000.00000000006</v>
      </c>
      <c r="AO136" s="63">
        <f t="shared" si="337"/>
        <v>407000.00000000006</v>
      </c>
      <c r="AP136" s="63">
        <f t="shared" si="337"/>
        <v>407000.00000000006</v>
      </c>
      <c r="AQ136" s="63">
        <f t="shared" si="337"/>
        <v>407000.00000000006</v>
      </c>
      <c r="AR136" s="63">
        <f t="shared" si="337"/>
        <v>407000.00000000006</v>
      </c>
      <c r="AS136" s="63">
        <f t="shared" si="337"/>
        <v>407000.00000000006</v>
      </c>
      <c r="AT136" s="57"/>
      <c r="AU136" s="57"/>
      <c r="AV136" s="57"/>
      <c r="AW136" s="57"/>
      <c r="AX136" s="57"/>
      <c r="AY136" s="57"/>
      <c r="AZ136" s="57"/>
      <c r="BA136" s="57"/>
      <c r="BB136" s="57"/>
      <c r="BC136" s="57"/>
      <c r="BD136" s="57"/>
      <c r="BE136" s="57"/>
      <c r="BF136" s="57"/>
      <c r="BG136" s="57"/>
      <c r="BH136" s="57"/>
      <c r="BI136" s="57"/>
      <c r="BJ136" s="57"/>
      <c r="BK136" s="57"/>
      <c r="BL136" s="57"/>
      <c r="BM136" s="57"/>
      <c r="BN136" s="57"/>
      <c r="BO136" s="57"/>
      <c r="BP136" s="57"/>
      <c r="BQ136" s="57"/>
      <c r="BR136" s="57"/>
      <c r="BS136" s="57"/>
      <c r="BT136" s="57"/>
      <c r="BU136" s="57"/>
      <c r="BV136" s="57"/>
      <c r="BW136" s="57"/>
      <c r="BX136" s="57"/>
      <c r="BY136" s="57"/>
      <c r="BZ136" s="57"/>
      <c r="CA136" s="57"/>
      <c r="CB136" s="57"/>
    </row>
    <row r="137" spans="2:80" ht="15.75" hidden="1" customHeight="1" outlineLevel="1" x14ac:dyDescent="0.3">
      <c r="B137" s="64" t="s">
        <v>29</v>
      </c>
      <c r="J137" s="63">
        <v>291742</v>
      </c>
      <c r="K137" s="63">
        <f t="shared" si="332"/>
        <v>320916.2</v>
      </c>
      <c r="L137" s="63">
        <f t="shared" ref="L137:U137" si="338">K137</f>
        <v>320916.2</v>
      </c>
      <c r="M137" s="63">
        <f t="shared" si="338"/>
        <v>320916.2</v>
      </c>
      <c r="N137" s="63">
        <f t="shared" si="338"/>
        <v>320916.2</v>
      </c>
      <c r="O137" s="63">
        <f t="shared" si="338"/>
        <v>320916.2</v>
      </c>
      <c r="P137" s="63">
        <f t="shared" si="338"/>
        <v>320916.2</v>
      </c>
      <c r="Q137" s="63">
        <f t="shared" si="338"/>
        <v>320916.2</v>
      </c>
      <c r="R137" s="63">
        <f t="shared" si="338"/>
        <v>320916.2</v>
      </c>
      <c r="S137" s="63">
        <f t="shared" si="338"/>
        <v>320916.2</v>
      </c>
      <c r="T137" s="63">
        <f t="shared" si="338"/>
        <v>320916.2</v>
      </c>
      <c r="U137" s="63">
        <f t="shared" si="338"/>
        <v>320916.2</v>
      </c>
      <c r="V137" s="63">
        <v>350000</v>
      </c>
      <c r="W137" s="63">
        <v>350000</v>
      </c>
      <c r="X137" s="63">
        <v>350000</v>
      </c>
      <c r="Y137" s="63">
        <v>350000</v>
      </c>
      <c r="Z137" s="63">
        <v>350000</v>
      </c>
      <c r="AA137" s="63">
        <v>350000</v>
      </c>
      <c r="AB137" s="63">
        <v>350000</v>
      </c>
      <c r="AC137" s="63">
        <v>350000</v>
      </c>
      <c r="AD137" s="63">
        <v>350000</v>
      </c>
      <c r="AE137" s="63">
        <v>350000</v>
      </c>
      <c r="AF137" s="63">
        <v>350000</v>
      </c>
      <c r="AG137" s="63">
        <v>350000</v>
      </c>
      <c r="AH137" s="63">
        <f t="shared" si="334"/>
        <v>385000.00000000006</v>
      </c>
      <c r="AI137" s="63">
        <f t="shared" ref="AI137:AS137" si="339">AH137</f>
        <v>385000.00000000006</v>
      </c>
      <c r="AJ137" s="63">
        <f t="shared" si="339"/>
        <v>385000.00000000006</v>
      </c>
      <c r="AK137" s="63">
        <f t="shared" si="339"/>
        <v>385000.00000000006</v>
      </c>
      <c r="AL137" s="63">
        <f t="shared" si="339"/>
        <v>385000.00000000006</v>
      </c>
      <c r="AM137" s="63">
        <f t="shared" si="339"/>
        <v>385000.00000000006</v>
      </c>
      <c r="AN137" s="63">
        <f t="shared" si="339"/>
        <v>385000.00000000006</v>
      </c>
      <c r="AO137" s="63">
        <f t="shared" si="339"/>
        <v>385000.00000000006</v>
      </c>
      <c r="AP137" s="63">
        <f t="shared" si="339"/>
        <v>385000.00000000006</v>
      </c>
      <c r="AQ137" s="63">
        <f t="shared" si="339"/>
        <v>385000.00000000006</v>
      </c>
      <c r="AR137" s="63">
        <f t="shared" si="339"/>
        <v>385000.00000000006</v>
      </c>
      <c r="AS137" s="63">
        <f t="shared" si="339"/>
        <v>385000.00000000006</v>
      </c>
      <c r="AT137" s="57"/>
      <c r="AU137" s="57"/>
      <c r="AV137" s="57"/>
      <c r="AW137" s="57"/>
      <c r="AX137" s="57"/>
      <c r="AY137" s="57"/>
      <c r="AZ137" s="57"/>
      <c r="BA137" s="57"/>
      <c r="BB137" s="57"/>
      <c r="BC137" s="57"/>
      <c r="BD137" s="57"/>
      <c r="BE137" s="57"/>
      <c r="BF137" s="57"/>
      <c r="BG137" s="57"/>
      <c r="BH137" s="57"/>
      <c r="BI137" s="57"/>
      <c r="BJ137" s="57"/>
      <c r="BK137" s="57"/>
      <c r="BL137" s="57"/>
      <c r="BM137" s="57"/>
      <c r="BN137" s="57"/>
      <c r="BO137" s="57"/>
      <c r="BP137" s="57"/>
      <c r="BQ137" s="57"/>
      <c r="BR137" s="57"/>
      <c r="BS137" s="57"/>
      <c r="BT137" s="57"/>
      <c r="BU137" s="57"/>
      <c r="BV137" s="57"/>
      <c r="BW137" s="57"/>
      <c r="BX137" s="57"/>
      <c r="BY137" s="57"/>
      <c r="BZ137" s="57"/>
      <c r="CA137" s="57"/>
      <c r="CB137" s="57"/>
    </row>
    <row r="138" spans="2:80" ht="15.75" hidden="1" customHeight="1" outlineLevel="1" x14ac:dyDescent="0.3">
      <c r="B138" s="64" t="s">
        <v>30</v>
      </c>
      <c r="J138" s="63"/>
      <c r="K138" s="63"/>
      <c r="L138" s="63">
        <v>300000</v>
      </c>
      <c r="M138" s="63">
        <v>300000</v>
      </c>
      <c r="N138" s="63">
        <v>300000</v>
      </c>
      <c r="O138" s="63">
        <v>300000</v>
      </c>
      <c r="P138" s="63">
        <v>300000</v>
      </c>
      <c r="Q138" s="63">
        <v>300000</v>
      </c>
      <c r="R138" s="63">
        <v>300000</v>
      </c>
      <c r="S138" s="63">
        <v>300000</v>
      </c>
      <c r="T138" s="63">
        <v>300000</v>
      </c>
      <c r="U138" s="63">
        <v>300000</v>
      </c>
      <c r="V138" s="63">
        <v>320000</v>
      </c>
      <c r="W138" s="63">
        <v>320000</v>
      </c>
      <c r="X138" s="63">
        <v>320000</v>
      </c>
      <c r="Y138" s="63">
        <v>320000</v>
      </c>
      <c r="Z138" s="63">
        <v>320000</v>
      </c>
      <c r="AA138" s="63">
        <v>320000</v>
      </c>
      <c r="AB138" s="63">
        <v>320000</v>
      </c>
      <c r="AC138" s="63">
        <v>320000</v>
      </c>
      <c r="AD138" s="63">
        <v>320000</v>
      </c>
      <c r="AE138" s="63">
        <v>320000</v>
      </c>
      <c r="AF138" s="63">
        <v>320000</v>
      </c>
      <c r="AG138" s="63">
        <v>320000</v>
      </c>
      <c r="AH138" s="63">
        <f t="shared" si="334"/>
        <v>352000</v>
      </c>
      <c r="AI138" s="63">
        <f t="shared" ref="AI138:AS138" si="340">AH138</f>
        <v>352000</v>
      </c>
      <c r="AJ138" s="63">
        <f t="shared" si="340"/>
        <v>352000</v>
      </c>
      <c r="AK138" s="63">
        <f t="shared" si="340"/>
        <v>352000</v>
      </c>
      <c r="AL138" s="63">
        <f t="shared" si="340"/>
        <v>352000</v>
      </c>
      <c r="AM138" s="63">
        <f t="shared" si="340"/>
        <v>352000</v>
      </c>
      <c r="AN138" s="63">
        <f t="shared" si="340"/>
        <v>352000</v>
      </c>
      <c r="AO138" s="63">
        <f t="shared" si="340"/>
        <v>352000</v>
      </c>
      <c r="AP138" s="63">
        <f t="shared" si="340"/>
        <v>352000</v>
      </c>
      <c r="AQ138" s="63">
        <f t="shared" si="340"/>
        <v>352000</v>
      </c>
      <c r="AR138" s="63">
        <f t="shared" si="340"/>
        <v>352000</v>
      </c>
      <c r="AS138" s="63">
        <f t="shared" si="340"/>
        <v>352000</v>
      </c>
      <c r="AT138" s="57"/>
      <c r="AU138" s="57"/>
      <c r="AV138" s="57"/>
      <c r="AW138" s="57"/>
      <c r="AX138" s="57"/>
      <c r="AY138" s="57"/>
      <c r="AZ138" s="57"/>
      <c r="BA138" s="57"/>
      <c r="BB138" s="57"/>
      <c r="BC138" s="57"/>
      <c r="BD138" s="57"/>
      <c r="BE138" s="57"/>
      <c r="BF138" s="57"/>
      <c r="BG138" s="57"/>
      <c r="BH138" s="57"/>
      <c r="BI138" s="57"/>
      <c r="BJ138" s="57"/>
      <c r="BK138" s="57"/>
      <c r="BL138" s="57"/>
      <c r="BM138" s="57"/>
      <c r="BN138" s="57"/>
      <c r="BO138" s="57"/>
      <c r="BP138" s="57"/>
      <c r="BQ138" s="57"/>
      <c r="BR138" s="57"/>
      <c r="BS138" s="57"/>
      <c r="BT138" s="57"/>
      <c r="BU138" s="57"/>
      <c r="BV138" s="57"/>
      <c r="BW138" s="57"/>
      <c r="BX138" s="57"/>
      <c r="BY138" s="57"/>
      <c r="BZ138" s="57"/>
      <c r="CA138" s="57"/>
      <c r="CB138" s="57"/>
    </row>
    <row r="139" spans="2:80" ht="15.75" hidden="1" customHeight="1" outlineLevel="1" x14ac:dyDescent="0.3">
      <c r="B139" s="64" t="s">
        <v>30</v>
      </c>
      <c r="J139" s="63"/>
      <c r="K139" s="63"/>
      <c r="L139" s="63"/>
      <c r="M139" s="63"/>
      <c r="N139" s="63"/>
      <c r="O139" s="63"/>
      <c r="P139" s="63"/>
      <c r="Q139" s="63">
        <v>300000</v>
      </c>
      <c r="R139" s="63">
        <v>300000</v>
      </c>
      <c r="S139" s="63">
        <v>300000</v>
      </c>
      <c r="T139" s="63">
        <v>300000</v>
      </c>
      <c r="U139" s="63">
        <v>300000</v>
      </c>
      <c r="V139" s="63">
        <v>320000</v>
      </c>
      <c r="W139" s="63">
        <v>320000</v>
      </c>
      <c r="X139" s="63">
        <v>320000</v>
      </c>
      <c r="Y139" s="63">
        <v>320000</v>
      </c>
      <c r="Z139" s="63">
        <v>320000</v>
      </c>
      <c r="AA139" s="63">
        <v>320000</v>
      </c>
      <c r="AB139" s="63">
        <v>320000</v>
      </c>
      <c r="AC139" s="63">
        <v>320000</v>
      </c>
      <c r="AD139" s="63">
        <v>320000</v>
      </c>
      <c r="AE139" s="63">
        <v>320000</v>
      </c>
      <c r="AF139" s="63">
        <v>320000</v>
      </c>
      <c r="AG139" s="63">
        <v>320000</v>
      </c>
      <c r="AH139" s="63">
        <f t="shared" si="334"/>
        <v>352000</v>
      </c>
      <c r="AI139" s="63">
        <f t="shared" ref="AI139:AS139" si="341">AH139</f>
        <v>352000</v>
      </c>
      <c r="AJ139" s="63">
        <f t="shared" si="341"/>
        <v>352000</v>
      </c>
      <c r="AK139" s="63">
        <f t="shared" si="341"/>
        <v>352000</v>
      </c>
      <c r="AL139" s="63">
        <f t="shared" si="341"/>
        <v>352000</v>
      </c>
      <c r="AM139" s="63">
        <f t="shared" si="341"/>
        <v>352000</v>
      </c>
      <c r="AN139" s="63">
        <f t="shared" si="341"/>
        <v>352000</v>
      </c>
      <c r="AO139" s="63">
        <f t="shared" si="341"/>
        <v>352000</v>
      </c>
      <c r="AP139" s="63">
        <f t="shared" si="341"/>
        <v>352000</v>
      </c>
      <c r="AQ139" s="63">
        <f t="shared" si="341"/>
        <v>352000</v>
      </c>
      <c r="AR139" s="63">
        <f t="shared" si="341"/>
        <v>352000</v>
      </c>
      <c r="AS139" s="63">
        <f t="shared" si="341"/>
        <v>352000</v>
      </c>
      <c r="AT139" s="57"/>
      <c r="AU139" s="57"/>
      <c r="AV139" s="57"/>
      <c r="AW139" s="57"/>
      <c r="AX139" s="57"/>
      <c r="AY139" s="57"/>
      <c r="AZ139" s="57"/>
      <c r="BA139" s="57"/>
      <c r="BB139" s="57"/>
      <c r="BC139" s="57"/>
      <c r="BD139" s="57"/>
      <c r="BE139" s="57"/>
      <c r="BF139" s="57"/>
      <c r="BG139" s="57"/>
      <c r="BH139" s="57"/>
      <c r="BI139" s="57"/>
      <c r="BJ139" s="57"/>
      <c r="BK139" s="57"/>
      <c r="BL139" s="57"/>
      <c r="BM139" s="57"/>
      <c r="BN139" s="57"/>
      <c r="BO139" s="57"/>
      <c r="BP139" s="57"/>
      <c r="BQ139" s="57"/>
      <c r="BR139" s="57"/>
      <c r="BS139" s="57"/>
      <c r="BT139" s="57"/>
      <c r="BU139" s="57"/>
      <c r="BV139" s="57"/>
      <c r="BW139" s="57"/>
      <c r="BX139" s="57"/>
      <c r="BY139" s="57"/>
      <c r="BZ139" s="57"/>
      <c r="CA139" s="57"/>
      <c r="CB139" s="57"/>
    </row>
    <row r="140" spans="2:80" ht="15.75" hidden="1" customHeight="1" outlineLevel="1" x14ac:dyDescent="0.3">
      <c r="B140" s="64" t="s">
        <v>31</v>
      </c>
      <c r="J140" s="63"/>
      <c r="K140" s="63"/>
      <c r="L140" s="63"/>
      <c r="M140" s="63"/>
      <c r="N140" s="63">
        <v>300000</v>
      </c>
      <c r="O140" s="63">
        <v>300000</v>
      </c>
      <c r="P140" s="63">
        <v>300000</v>
      </c>
      <c r="Q140" s="63">
        <v>300000</v>
      </c>
      <c r="R140" s="63">
        <v>300000</v>
      </c>
      <c r="S140" s="63">
        <v>300000</v>
      </c>
      <c r="T140" s="63">
        <v>300000</v>
      </c>
      <c r="U140" s="63">
        <v>300000</v>
      </c>
      <c r="V140" s="63">
        <v>320000</v>
      </c>
      <c r="W140" s="63">
        <v>320000</v>
      </c>
      <c r="X140" s="63">
        <v>320000</v>
      </c>
      <c r="Y140" s="63">
        <v>320000</v>
      </c>
      <c r="Z140" s="63">
        <v>320000</v>
      </c>
      <c r="AA140" s="63">
        <v>320000</v>
      </c>
      <c r="AB140" s="63">
        <v>320000</v>
      </c>
      <c r="AC140" s="63">
        <v>320000</v>
      </c>
      <c r="AD140" s="63">
        <v>320000</v>
      </c>
      <c r="AE140" s="63">
        <v>320000</v>
      </c>
      <c r="AF140" s="63">
        <v>320000</v>
      </c>
      <c r="AG140" s="63">
        <v>320000</v>
      </c>
      <c r="AH140" s="63">
        <f t="shared" si="334"/>
        <v>352000</v>
      </c>
      <c r="AI140" s="63">
        <f t="shared" ref="AI140:AS140" si="342">AH140</f>
        <v>352000</v>
      </c>
      <c r="AJ140" s="63">
        <f t="shared" si="342"/>
        <v>352000</v>
      </c>
      <c r="AK140" s="63">
        <f t="shared" si="342"/>
        <v>352000</v>
      </c>
      <c r="AL140" s="63">
        <f t="shared" si="342"/>
        <v>352000</v>
      </c>
      <c r="AM140" s="63">
        <f t="shared" si="342"/>
        <v>352000</v>
      </c>
      <c r="AN140" s="63">
        <f t="shared" si="342"/>
        <v>352000</v>
      </c>
      <c r="AO140" s="63">
        <f t="shared" si="342"/>
        <v>352000</v>
      </c>
      <c r="AP140" s="63">
        <f t="shared" si="342"/>
        <v>352000</v>
      </c>
      <c r="AQ140" s="63">
        <f t="shared" si="342"/>
        <v>352000</v>
      </c>
      <c r="AR140" s="63">
        <f t="shared" si="342"/>
        <v>352000</v>
      </c>
      <c r="AS140" s="63">
        <f t="shared" si="342"/>
        <v>352000</v>
      </c>
      <c r="AT140" s="57"/>
      <c r="AU140" s="57"/>
      <c r="AV140" s="57"/>
      <c r="AW140" s="57"/>
      <c r="AX140" s="57"/>
      <c r="AY140" s="57"/>
      <c r="AZ140" s="57"/>
      <c r="BA140" s="57"/>
      <c r="BB140" s="57"/>
      <c r="BC140" s="57"/>
      <c r="BD140" s="57"/>
      <c r="BE140" s="57"/>
      <c r="BF140" s="57"/>
      <c r="BG140" s="57"/>
      <c r="BH140" s="57"/>
      <c r="BI140" s="57"/>
      <c r="BJ140" s="57"/>
      <c r="BK140" s="57"/>
      <c r="BL140" s="57"/>
      <c r="BM140" s="57"/>
      <c r="BN140" s="57"/>
      <c r="BO140" s="57"/>
      <c r="BP140" s="57"/>
      <c r="BQ140" s="57"/>
      <c r="BR140" s="57"/>
      <c r="BS140" s="57"/>
      <c r="BT140" s="57"/>
      <c r="BU140" s="57"/>
      <c r="BV140" s="57"/>
      <c r="BW140" s="57"/>
      <c r="BX140" s="57"/>
      <c r="BY140" s="57"/>
      <c r="BZ140" s="57"/>
      <c r="CA140" s="57"/>
      <c r="CB140" s="57"/>
    </row>
    <row r="141" spans="2:80" ht="15.75" hidden="1" customHeight="1" outlineLevel="1" x14ac:dyDescent="0.3">
      <c r="B141" s="64" t="s">
        <v>31</v>
      </c>
      <c r="J141" s="63"/>
      <c r="K141" s="63"/>
      <c r="L141" s="63"/>
      <c r="M141" s="63"/>
      <c r="N141" s="63"/>
      <c r="O141" s="63"/>
      <c r="P141" s="63"/>
      <c r="Q141" s="63">
        <v>300000</v>
      </c>
      <c r="R141" s="63">
        <v>300000</v>
      </c>
      <c r="S141" s="63">
        <v>300000</v>
      </c>
      <c r="T141" s="63">
        <v>300000</v>
      </c>
      <c r="U141" s="63">
        <v>300000</v>
      </c>
      <c r="V141" s="63">
        <v>320000</v>
      </c>
      <c r="W141" s="63">
        <v>320000</v>
      </c>
      <c r="X141" s="63">
        <v>320000</v>
      </c>
      <c r="Y141" s="63">
        <v>320000</v>
      </c>
      <c r="Z141" s="63">
        <v>320000</v>
      </c>
      <c r="AA141" s="63">
        <v>320000</v>
      </c>
      <c r="AB141" s="63">
        <v>320000</v>
      </c>
      <c r="AC141" s="63">
        <v>320000</v>
      </c>
      <c r="AD141" s="63">
        <v>320000</v>
      </c>
      <c r="AE141" s="63">
        <v>320000</v>
      </c>
      <c r="AF141" s="63">
        <v>320000</v>
      </c>
      <c r="AG141" s="63">
        <v>320000</v>
      </c>
      <c r="AH141" s="63">
        <f t="shared" si="334"/>
        <v>352000</v>
      </c>
      <c r="AI141" s="63">
        <f t="shared" ref="AI141:AS141" si="343">AH141</f>
        <v>352000</v>
      </c>
      <c r="AJ141" s="63">
        <f t="shared" si="343"/>
        <v>352000</v>
      </c>
      <c r="AK141" s="63">
        <f t="shared" si="343"/>
        <v>352000</v>
      </c>
      <c r="AL141" s="63">
        <f t="shared" si="343"/>
        <v>352000</v>
      </c>
      <c r="AM141" s="63">
        <f t="shared" si="343"/>
        <v>352000</v>
      </c>
      <c r="AN141" s="63">
        <f t="shared" si="343"/>
        <v>352000</v>
      </c>
      <c r="AO141" s="63">
        <f t="shared" si="343"/>
        <v>352000</v>
      </c>
      <c r="AP141" s="63">
        <f t="shared" si="343"/>
        <v>352000</v>
      </c>
      <c r="AQ141" s="63">
        <f t="shared" si="343"/>
        <v>352000</v>
      </c>
      <c r="AR141" s="63">
        <f t="shared" si="343"/>
        <v>352000</v>
      </c>
      <c r="AS141" s="63">
        <f t="shared" si="343"/>
        <v>352000</v>
      </c>
      <c r="AT141" s="57"/>
      <c r="AU141" s="57"/>
      <c r="AV141" s="57"/>
      <c r="AW141" s="57"/>
      <c r="AX141" s="57"/>
      <c r="AY141" s="57"/>
      <c r="AZ141" s="57"/>
      <c r="BA141" s="57"/>
      <c r="BB141" s="57"/>
      <c r="BC141" s="57"/>
      <c r="BD141" s="57"/>
      <c r="BE141" s="57"/>
      <c r="BF141" s="57"/>
      <c r="BG141" s="57"/>
      <c r="BH141" s="57"/>
      <c r="BI141" s="57"/>
      <c r="BJ141" s="57"/>
      <c r="BK141" s="57"/>
      <c r="BL141" s="57"/>
      <c r="BM141" s="57"/>
      <c r="BN141" s="57"/>
      <c r="BO141" s="57"/>
      <c r="BP141" s="57"/>
      <c r="BQ141" s="57"/>
      <c r="BR141" s="57"/>
      <c r="BS141" s="57"/>
      <c r="BT141" s="57"/>
      <c r="BU141" s="57"/>
      <c r="BV141" s="57"/>
      <c r="BW141" s="57"/>
      <c r="BX141" s="57"/>
      <c r="BY141" s="57"/>
      <c r="BZ141" s="57"/>
      <c r="CA141" s="57"/>
      <c r="CB141" s="57"/>
    </row>
    <row r="142" spans="2:80" ht="15.75" hidden="1" customHeight="1" outlineLevel="1" x14ac:dyDescent="0.3">
      <c r="B142" s="64" t="s">
        <v>32</v>
      </c>
      <c r="J142" s="63"/>
      <c r="K142" s="63"/>
      <c r="L142" s="63"/>
      <c r="M142" s="63">
        <v>350000</v>
      </c>
      <c r="N142" s="63">
        <v>350000</v>
      </c>
      <c r="O142" s="63">
        <v>350000</v>
      </c>
      <c r="P142" s="63">
        <v>350000</v>
      </c>
      <c r="Q142" s="63">
        <v>350000</v>
      </c>
      <c r="R142" s="63">
        <v>350000</v>
      </c>
      <c r="S142" s="63">
        <v>350000</v>
      </c>
      <c r="T142" s="63">
        <v>350000</v>
      </c>
      <c r="U142" s="63">
        <v>350000</v>
      </c>
      <c r="V142" s="63">
        <v>370000</v>
      </c>
      <c r="W142" s="63">
        <v>370000</v>
      </c>
      <c r="X142" s="63">
        <v>370000</v>
      </c>
      <c r="Y142" s="63">
        <v>370000</v>
      </c>
      <c r="Z142" s="63">
        <v>370000</v>
      </c>
      <c r="AA142" s="63">
        <v>370000</v>
      </c>
      <c r="AB142" s="63">
        <v>370000</v>
      </c>
      <c r="AC142" s="63">
        <v>370000</v>
      </c>
      <c r="AD142" s="63">
        <v>370000</v>
      </c>
      <c r="AE142" s="63">
        <v>370000</v>
      </c>
      <c r="AF142" s="63">
        <v>370000</v>
      </c>
      <c r="AG142" s="63">
        <v>370000</v>
      </c>
      <c r="AH142" s="63">
        <f t="shared" si="334"/>
        <v>407000.00000000006</v>
      </c>
      <c r="AI142" s="63">
        <f t="shared" ref="AI142:AS142" si="344">AH142</f>
        <v>407000.00000000006</v>
      </c>
      <c r="AJ142" s="63">
        <f t="shared" si="344"/>
        <v>407000.00000000006</v>
      </c>
      <c r="AK142" s="63">
        <f t="shared" si="344"/>
        <v>407000.00000000006</v>
      </c>
      <c r="AL142" s="63">
        <f t="shared" si="344"/>
        <v>407000.00000000006</v>
      </c>
      <c r="AM142" s="63">
        <f t="shared" si="344"/>
        <v>407000.00000000006</v>
      </c>
      <c r="AN142" s="63">
        <f t="shared" si="344"/>
        <v>407000.00000000006</v>
      </c>
      <c r="AO142" s="63">
        <f t="shared" si="344"/>
        <v>407000.00000000006</v>
      </c>
      <c r="AP142" s="63">
        <f t="shared" si="344"/>
        <v>407000.00000000006</v>
      </c>
      <c r="AQ142" s="63">
        <f t="shared" si="344"/>
        <v>407000.00000000006</v>
      </c>
      <c r="AR142" s="63">
        <f t="shared" si="344"/>
        <v>407000.00000000006</v>
      </c>
      <c r="AS142" s="63">
        <f t="shared" si="344"/>
        <v>407000.00000000006</v>
      </c>
      <c r="AT142" s="57"/>
      <c r="AU142" s="57"/>
      <c r="AV142" s="57"/>
      <c r="AW142" s="57"/>
      <c r="AX142" s="57"/>
      <c r="AY142" s="57"/>
      <c r="AZ142" s="57"/>
      <c r="BA142" s="57"/>
      <c r="BB142" s="57"/>
      <c r="BC142" s="57"/>
      <c r="BD142" s="57"/>
      <c r="BE142" s="57"/>
      <c r="BF142" s="57"/>
      <c r="BG142" s="57"/>
      <c r="BH142" s="57"/>
      <c r="BI142" s="57"/>
      <c r="BJ142" s="57"/>
      <c r="BK142" s="57"/>
      <c r="BL142" s="57"/>
      <c r="BM142" s="57"/>
      <c r="BN142" s="57"/>
      <c r="BO142" s="57"/>
      <c r="BP142" s="57"/>
      <c r="BQ142" s="57"/>
      <c r="BR142" s="57"/>
      <c r="BS142" s="57"/>
      <c r="BT142" s="57"/>
      <c r="BU142" s="57"/>
      <c r="BV142" s="57"/>
      <c r="BW142" s="57"/>
      <c r="BX142" s="57"/>
      <c r="BY142" s="57"/>
      <c r="BZ142" s="57"/>
      <c r="CA142" s="57"/>
      <c r="CB142" s="57"/>
    </row>
    <row r="143" spans="2:80" ht="15.75" hidden="1" customHeight="1" outlineLevel="1" x14ac:dyDescent="0.3">
      <c r="B143" s="64" t="s">
        <v>33</v>
      </c>
      <c r="J143" s="63"/>
      <c r="K143" s="63"/>
      <c r="L143" s="63"/>
      <c r="M143" s="63"/>
      <c r="N143" s="63"/>
      <c r="O143" s="63"/>
      <c r="P143" s="63"/>
      <c r="Q143" s="63"/>
      <c r="R143" s="63">
        <v>300000</v>
      </c>
      <c r="S143" s="63">
        <v>300000</v>
      </c>
      <c r="T143" s="63">
        <v>300000</v>
      </c>
      <c r="U143" s="63">
        <v>300000</v>
      </c>
      <c r="V143" s="63">
        <v>320000</v>
      </c>
      <c r="W143" s="63">
        <v>320000</v>
      </c>
      <c r="X143" s="63">
        <v>320000</v>
      </c>
      <c r="Y143" s="63">
        <v>320000</v>
      </c>
      <c r="Z143" s="63">
        <v>320000</v>
      </c>
      <c r="AA143" s="63">
        <v>320000</v>
      </c>
      <c r="AB143" s="63">
        <v>320000</v>
      </c>
      <c r="AC143" s="63">
        <v>320000</v>
      </c>
      <c r="AD143" s="63">
        <v>320000</v>
      </c>
      <c r="AE143" s="63">
        <v>320000</v>
      </c>
      <c r="AF143" s="63">
        <v>320000</v>
      </c>
      <c r="AG143" s="63">
        <v>320000</v>
      </c>
      <c r="AH143" s="63">
        <f t="shared" si="334"/>
        <v>352000</v>
      </c>
      <c r="AI143" s="63">
        <f t="shared" ref="AI143:AS143" si="345">AH143</f>
        <v>352000</v>
      </c>
      <c r="AJ143" s="63">
        <f t="shared" si="345"/>
        <v>352000</v>
      </c>
      <c r="AK143" s="63">
        <f t="shared" si="345"/>
        <v>352000</v>
      </c>
      <c r="AL143" s="63">
        <f t="shared" si="345"/>
        <v>352000</v>
      </c>
      <c r="AM143" s="63">
        <f t="shared" si="345"/>
        <v>352000</v>
      </c>
      <c r="AN143" s="63">
        <f t="shared" si="345"/>
        <v>352000</v>
      </c>
      <c r="AO143" s="63">
        <f t="shared" si="345"/>
        <v>352000</v>
      </c>
      <c r="AP143" s="63">
        <f t="shared" si="345"/>
        <v>352000</v>
      </c>
      <c r="AQ143" s="63">
        <f t="shared" si="345"/>
        <v>352000</v>
      </c>
      <c r="AR143" s="63">
        <f t="shared" si="345"/>
        <v>352000</v>
      </c>
      <c r="AS143" s="63">
        <f t="shared" si="345"/>
        <v>352000</v>
      </c>
      <c r="AT143" s="57"/>
      <c r="AU143" s="57"/>
      <c r="AV143" s="57"/>
      <c r="AW143" s="57"/>
      <c r="AX143" s="57"/>
      <c r="AY143" s="57"/>
      <c r="AZ143" s="57"/>
      <c r="BA143" s="57"/>
      <c r="BB143" s="57"/>
      <c r="BC143" s="57"/>
      <c r="BD143" s="57"/>
      <c r="BE143" s="57"/>
      <c r="BF143" s="57"/>
      <c r="BG143" s="57"/>
      <c r="BH143" s="57"/>
      <c r="BI143" s="57"/>
      <c r="BJ143" s="57"/>
      <c r="BK143" s="57"/>
      <c r="BL143" s="57"/>
      <c r="BM143" s="57"/>
      <c r="BN143" s="57"/>
      <c r="BO143" s="57"/>
      <c r="BP143" s="57"/>
      <c r="BQ143" s="57"/>
      <c r="BR143" s="57"/>
      <c r="BS143" s="57"/>
      <c r="BT143" s="57"/>
      <c r="BU143" s="57"/>
      <c r="BV143" s="57"/>
      <c r="BW143" s="57"/>
      <c r="BX143" s="57"/>
      <c r="BY143" s="57"/>
      <c r="BZ143" s="57"/>
      <c r="CA143" s="57"/>
      <c r="CB143" s="57"/>
    </row>
    <row r="144" spans="2:80" ht="15.75" hidden="1" customHeight="1" outlineLevel="1" x14ac:dyDescent="0.3">
      <c r="B144" s="64" t="s">
        <v>34</v>
      </c>
      <c r="J144" s="63"/>
      <c r="K144" s="63"/>
      <c r="L144" s="63"/>
      <c r="M144" s="63"/>
      <c r="N144" s="63">
        <v>250000</v>
      </c>
      <c r="O144" s="63">
        <v>250000</v>
      </c>
      <c r="P144" s="63">
        <v>250000</v>
      </c>
      <c r="Q144" s="63">
        <v>250000</v>
      </c>
      <c r="R144" s="63">
        <v>250000</v>
      </c>
      <c r="S144" s="63">
        <v>250000</v>
      </c>
      <c r="T144" s="63">
        <v>250000</v>
      </c>
      <c r="U144" s="63">
        <v>250000</v>
      </c>
      <c r="V144" s="63">
        <v>270000</v>
      </c>
      <c r="W144" s="63">
        <v>270000</v>
      </c>
      <c r="X144" s="63">
        <v>270000</v>
      </c>
      <c r="Y144" s="63">
        <v>270000</v>
      </c>
      <c r="Z144" s="63">
        <v>270000</v>
      </c>
      <c r="AA144" s="63">
        <v>270000</v>
      </c>
      <c r="AB144" s="63">
        <v>270000</v>
      </c>
      <c r="AC144" s="63">
        <v>270000</v>
      </c>
      <c r="AD144" s="63">
        <v>270000</v>
      </c>
      <c r="AE144" s="63">
        <v>270000</v>
      </c>
      <c r="AF144" s="63">
        <v>270000</v>
      </c>
      <c r="AG144" s="63">
        <v>270000</v>
      </c>
      <c r="AH144" s="63">
        <f t="shared" si="334"/>
        <v>297000</v>
      </c>
      <c r="AI144" s="63">
        <f t="shared" ref="AI144:AS144" si="346">AH144</f>
        <v>297000</v>
      </c>
      <c r="AJ144" s="63">
        <f t="shared" si="346"/>
        <v>297000</v>
      </c>
      <c r="AK144" s="63">
        <f t="shared" si="346"/>
        <v>297000</v>
      </c>
      <c r="AL144" s="63">
        <f t="shared" si="346"/>
        <v>297000</v>
      </c>
      <c r="AM144" s="63">
        <f t="shared" si="346"/>
        <v>297000</v>
      </c>
      <c r="AN144" s="63">
        <f t="shared" si="346"/>
        <v>297000</v>
      </c>
      <c r="AO144" s="63">
        <f t="shared" si="346"/>
        <v>297000</v>
      </c>
      <c r="AP144" s="63">
        <f t="shared" si="346"/>
        <v>297000</v>
      </c>
      <c r="AQ144" s="63">
        <f t="shared" si="346"/>
        <v>297000</v>
      </c>
      <c r="AR144" s="63">
        <f t="shared" si="346"/>
        <v>297000</v>
      </c>
      <c r="AS144" s="63">
        <f t="shared" si="346"/>
        <v>297000</v>
      </c>
      <c r="AT144" s="57"/>
      <c r="AU144" s="57"/>
      <c r="AV144" s="57"/>
      <c r="AW144" s="57"/>
      <c r="AX144" s="57"/>
      <c r="AY144" s="57"/>
      <c r="AZ144" s="57"/>
      <c r="BA144" s="57"/>
      <c r="BB144" s="57"/>
      <c r="BC144" s="57"/>
      <c r="BD144" s="57"/>
      <c r="BE144" s="57"/>
      <c r="BF144" s="57"/>
      <c r="BG144" s="57"/>
      <c r="BH144" s="57"/>
      <c r="BI144" s="57"/>
      <c r="BJ144" s="57"/>
      <c r="BK144" s="57"/>
      <c r="BL144" s="57"/>
      <c r="BM144" s="57"/>
      <c r="BN144" s="57"/>
      <c r="BO144" s="57"/>
      <c r="BP144" s="57"/>
      <c r="BQ144" s="57"/>
      <c r="BR144" s="57"/>
      <c r="BS144" s="57"/>
      <c r="BT144" s="57"/>
      <c r="BU144" s="57"/>
      <c r="BV144" s="57"/>
      <c r="BW144" s="57"/>
      <c r="BX144" s="57"/>
      <c r="BY144" s="57"/>
      <c r="BZ144" s="57"/>
      <c r="CA144" s="57"/>
      <c r="CB144" s="57"/>
    </row>
    <row r="145" spans="1:80" ht="15.75" hidden="1" customHeight="1" outlineLevel="1" x14ac:dyDescent="0.3">
      <c r="B145" s="64" t="s">
        <v>35</v>
      </c>
      <c r="J145" s="63"/>
      <c r="K145" s="63"/>
      <c r="L145" s="63"/>
      <c r="M145" s="63">
        <v>100000</v>
      </c>
      <c r="N145" s="63">
        <v>100000</v>
      </c>
      <c r="O145" s="63">
        <v>100000</v>
      </c>
      <c r="P145" s="63">
        <v>100000</v>
      </c>
      <c r="Q145" s="63">
        <v>100000</v>
      </c>
      <c r="R145" s="63">
        <v>100000</v>
      </c>
      <c r="S145" s="63">
        <v>100000</v>
      </c>
      <c r="T145" s="63">
        <v>100000</v>
      </c>
      <c r="U145" s="63">
        <v>100000</v>
      </c>
      <c r="V145" s="63">
        <v>110000</v>
      </c>
      <c r="W145" s="63">
        <v>110000</v>
      </c>
      <c r="X145" s="63">
        <v>110000</v>
      </c>
      <c r="Y145" s="63">
        <v>110000</v>
      </c>
      <c r="Z145" s="63">
        <v>110000</v>
      </c>
      <c r="AA145" s="63">
        <v>110000</v>
      </c>
      <c r="AB145" s="63">
        <v>110000</v>
      </c>
      <c r="AC145" s="63">
        <v>110000</v>
      </c>
      <c r="AD145" s="63">
        <v>110000</v>
      </c>
      <c r="AE145" s="63">
        <v>110000</v>
      </c>
      <c r="AF145" s="63">
        <v>110000</v>
      </c>
      <c r="AG145" s="63">
        <v>110000</v>
      </c>
      <c r="AH145" s="63">
        <f t="shared" si="334"/>
        <v>121000.00000000001</v>
      </c>
      <c r="AI145" s="63">
        <f t="shared" ref="AI145:AS145" si="347">AH145</f>
        <v>121000.00000000001</v>
      </c>
      <c r="AJ145" s="63">
        <f t="shared" si="347"/>
        <v>121000.00000000001</v>
      </c>
      <c r="AK145" s="63">
        <f t="shared" si="347"/>
        <v>121000.00000000001</v>
      </c>
      <c r="AL145" s="63">
        <f t="shared" si="347"/>
        <v>121000.00000000001</v>
      </c>
      <c r="AM145" s="63">
        <f t="shared" si="347"/>
        <v>121000.00000000001</v>
      </c>
      <c r="AN145" s="63">
        <f t="shared" si="347"/>
        <v>121000.00000000001</v>
      </c>
      <c r="AO145" s="63">
        <f t="shared" si="347"/>
        <v>121000.00000000001</v>
      </c>
      <c r="AP145" s="63">
        <f t="shared" si="347"/>
        <v>121000.00000000001</v>
      </c>
      <c r="AQ145" s="63">
        <f t="shared" si="347"/>
        <v>121000.00000000001</v>
      </c>
      <c r="AR145" s="63">
        <f t="shared" si="347"/>
        <v>121000.00000000001</v>
      </c>
      <c r="AS145" s="63">
        <f t="shared" si="347"/>
        <v>121000.00000000001</v>
      </c>
      <c r="AT145" s="57"/>
      <c r="AU145" s="57"/>
      <c r="AV145" s="57"/>
      <c r="AW145" s="57"/>
      <c r="AX145" s="57"/>
      <c r="AY145" s="57"/>
      <c r="AZ145" s="57"/>
      <c r="BA145" s="57"/>
      <c r="BB145" s="57"/>
      <c r="BC145" s="57"/>
      <c r="BD145" s="57"/>
      <c r="BE145" s="57"/>
      <c r="BF145" s="57"/>
      <c r="BG145" s="57"/>
      <c r="BH145" s="57"/>
      <c r="BI145" s="57"/>
      <c r="BJ145" s="57"/>
      <c r="BK145" s="57"/>
      <c r="BL145" s="57"/>
      <c r="BM145" s="57"/>
      <c r="BN145" s="57"/>
      <c r="BO145" s="57"/>
      <c r="BP145" s="57"/>
      <c r="BQ145" s="57"/>
      <c r="BR145" s="57"/>
      <c r="BS145" s="57"/>
      <c r="BT145" s="57"/>
      <c r="BU145" s="57"/>
      <c r="BV145" s="57"/>
      <c r="BW145" s="57"/>
      <c r="BX145" s="57"/>
      <c r="BY145" s="57"/>
      <c r="BZ145" s="57"/>
      <c r="CA145" s="57"/>
      <c r="CB145" s="57"/>
    </row>
    <row r="146" spans="1:80" ht="15.75" hidden="1" customHeight="1" outlineLevel="1" x14ac:dyDescent="0.3">
      <c r="B146" s="64" t="s">
        <v>35</v>
      </c>
      <c r="J146" s="63"/>
      <c r="K146" s="63"/>
      <c r="L146" s="63"/>
      <c r="M146" s="63"/>
      <c r="N146" s="63"/>
      <c r="O146" s="63"/>
      <c r="P146" s="63"/>
      <c r="Q146" s="63"/>
      <c r="R146" s="63"/>
      <c r="S146" s="63"/>
      <c r="T146" s="63"/>
      <c r="U146" s="63"/>
      <c r="V146" s="63">
        <v>110000</v>
      </c>
      <c r="W146" s="63">
        <v>110000</v>
      </c>
      <c r="X146" s="63">
        <v>110000</v>
      </c>
      <c r="Y146" s="63">
        <v>110000</v>
      </c>
      <c r="Z146" s="63">
        <v>110000</v>
      </c>
      <c r="AA146" s="63">
        <v>110000</v>
      </c>
      <c r="AB146" s="63">
        <v>110000</v>
      </c>
      <c r="AC146" s="63">
        <v>110000</v>
      </c>
      <c r="AD146" s="63">
        <v>110000</v>
      </c>
      <c r="AE146" s="63">
        <v>110000</v>
      </c>
      <c r="AF146" s="63">
        <v>110000</v>
      </c>
      <c r="AG146" s="63">
        <v>110000</v>
      </c>
      <c r="AH146" s="63">
        <f t="shared" si="334"/>
        <v>121000.00000000001</v>
      </c>
      <c r="AI146" s="63">
        <f t="shared" ref="AI146:AS146" si="348">AH146</f>
        <v>121000.00000000001</v>
      </c>
      <c r="AJ146" s="63">
        <f t="shared" si="348"/>
        <v>121000.00000000001</v>
      </c>
      <c r="AK146" s="63">
        <f t="shared" si="348"/>
        <v>121000.00000000001</v>
      </c>
      <c r="AL146" s="63">
        <f t="shared" si="348"/>
        <v>121000.00000000001</v>
      </c>
      <c r="AM146" s="63">
        <f t="shared" si="348"/>
        <v>121000.00000000001</v>
      </c>
      <c r="AN146" s="63">
        <f t="shared" si="348"/>
        <v>121000.00000000001</v>
      </c>
      <c r="AO146" s="63">
        <f t="shared" si="348"/>
        <v>121000.00000000001</v>
      </c>
      <c r="AP146" s="63">
        <f t="shared" si="348"/>
        <v>121000.00000000001</v>
      </c>
      <c r="AQ146" s="63">
        <f t="shared" si="348"/>
        <v>121000.00000000001</v>
      </c>
      <c r="AR146" s="63">
        <f t="shared" si="348"/>
        <v>121000.00000000001</v>
      </c>
      <c r="AS146" s="63">
        <f t="shared" si="348"/>
        <v>121000.00000000001</v>
      </c>
      <c r="AT146" s="57"/>
      <c r="AU146" s="57"/>
      <c r="AV146" s="57"/>
      <c r="AW146" s="57"/>
      <c r="AX146" s="57"/>
      <c r="AY146" s="57"/>
      <c r="AZ146" s="57"/>
      <c r="BA146" s="57"/>
      <c r="BB146" s="57"/>
      <c r="BC146" s="57"/>
      <c r="BD146" s="57"/>
      <c r="BE146" s="57"/>
      <c r="BF146" s="57"/>
      <c r="BG146" s="57"/>
      <c r="BH146" s="57"/>
      <c r="BI146" s="57"/>
      <c r="BJ146" s="57"/>
      <c r="BK146" s="57"/>
      <c r="BL146" s="57"/>
      <c r="BM146" s="57"/>
      <c r="BN146" s="57"/>
      <c r="BO146" s="57"/>
      <c r="BP146" s="57"/>
      <c r="BQ146" s="57"/>
      <c r="BR146" s="57"/>
      <c r="BS146" s="57"/>
      <c r="BT146" s="57"/>
      <c r="BU146" s="57"/>
      <c r="BV146" s="57"/>
      <c r="BW146" s="57"/>
      <c r="BX146" s="57"/>
      <c r="BY146" s="57"/>
      <c r="BZ146" s="57"/>
      <c r="CA146" s="57"/>
      <c r="CB146" s="57"/>
    </row>
    <row r="147" spans="1:80" ht="15.75" hidden="1" customHeight="1" outlineLevel="1" x14ac:dyDescent="0.3">
      <c r="B147" s="64" t="s">
        <v>36</v>
      </c>
      <c r="J147" s="63">
        <v>50000</v>
      </c>
      <c r="K147" s="63">
        <f t="shared" ref="K147:K148" si="349">J147*1.1</f>
        <v>55000.000000000007</v>
      </c>
      <c r="L147" s="63">
        <f t="shared" ref="L147:L148" si="350">K147</f>
        <v>55000.000000000007</v>
      </c>
      <c r="M147" s="63">
        <f>K147</f>
        <v>55000.000000000007</v>
      </c>
      <c r="N147" s="63">
        <v>200000</v>
      </c>
      <c r="O147" s="63">
        <v>200000</v>
      </c>
      <c r="P147" s="63">
        <v>200000</v>
      </c>
      <c r="Q147" s="63">
        <v>200000</v>
      </c>
      <c r="R147" s="63">
        <v>200000</v>
      </c>
      <c r="S147" s="63">
        <v>200000</v>
      </c>
      <c r="T147" s="63">
        <v>200000</v>
      </c>
      <c r="U147" s="63">
        <v>200000</v>
      </c>
      <c r="V147" s="63">
        <v>150000</v>
      </c>
      <c r="W147" s="63">
        <v>150000</v>
      </c>
      <c r="X147" s="63">
        <v>150000</v>
      </c>
      <c r="Y147" s="63">
        <v>150000</v>
      </c>
      <c r="Z147" s="63">
        <v>150000</v>
      </c>
      <c r="AA147" s="63">
        <v>150000</v>
      </c>
      <c r="AB147" s="63">
        <v>150000</v>
      </c>
      <c r="AC147" s="63">
        <v>150000</v>
      </c>
      <c r="AD147" s="63">
        <v>150000</v>
      </c>
      <c r="AE147" s="63">
        <v>150000</v>
      </c>
      <c r="AF147" s="63">
        <v>150000</v>
      </c>
      <c r="AG147" s="63">
        <v>150000</v>
      </c>
      <c r="AH147" s="63">
        <f t="shared" si="334"/>
        <v>165000</v>
      </c>
      <c r="AI147" s="63">
        <f t="shared" ref="AI147:AS147" si="351">AH147</f>
        <v>165000</v>
      </c>
      <c r="AJ147" s="63">
        <f t="shared" si="351"/>
        <v>165000</v>
      </c>
      <c r="AK147" s="63">
        <f t="shared" si="351"/>
        <v>165000</v>
      </c>
      <c r="AL147" s="63">
        <f t="shared" si="351"/>
        <v>165000</v>
      </c>
      <c r="AM147" s="63">
        <f t="shared" si="351"/>
        <v>165000</v>
      </c>
      <c r="AN147" s="63">
        <f t="shared" si="351"/>
        <v>165000</v>
      </c>
      <c r="AO147" s="63">
        <f t="shared" si="351"/>
        <v>165000</v>
      </c>
      <c r="AP147" s="63">
        <f t="shared" si="351"/>
        <v>165000</v>
      </c>
      <c r="AQ147" s="63">
        <f t="shared" si="351"/>
        <v>165000</v>
      </c>
      <c r="AR147" s="63">
        <f t="shared" si="351"/>
        <v>165000</v>
      </c>
      <c r="AS147" s="63">
        <f t="shared" si="351"/>
        <v>165000</v>
      </c>
      <c r="AT147" s="57"/>
      <c r="AU147" s="57"/>
      <c r="AV147" s="57"/>
      <c r="AW147" s="57"/>
      <c r="AX147" s="57"/>
      <c r="AY147" s="57"/>
      <c r="AZ147" s="57"/>
      <c r="BA147" s="57"/>
      <c r="BB147" s="57"/>
      <c r="BC147" s="57"/>
      <c r="BD147" s="57"/>
      <c r="BE147" s="57"/>
      <c r="BF147" s="57"/>
      <c r="BG147" s="57"/>
      <c r="BH147" s="57"/>
      <c r="BI147" s="57"/>
      <c r="BJ147" s="57"/>
      <c r="BK147" s="57"/>
      <c r="BL147" s="57"/>
      <c r="BM147" s="57"/>
      <c r="BN147" s="57"/>
      <c r="BO147" s="57"/>
      <c r="BP147" s="57"/>
      <c r="BQ147" s="57"/>
      <c r="BR147" s="57"/>
      <c r="BS147" s="57"/>
      <c r="BT147" s="57"/>
      <c r="BU147" s="57"/>
      <c r="BV147" s="57"/>
      <c r="BW147" s="57"/>
      <c r="BX147" s="57"/>
      <c r="BY147" s="57"/>
      <c r="BZ147" s="57"/>
      <c r="CA147" s="57"/>
      <c r="CB147" s="57"/>
    </row>
    <row r="148" spans="1:80" ht="15.75" hidden="1" customHeight="1" outlineLevel="1" x14ac:dyDescent="0.25">
      <c r="B148" s="8" t="s">
        <v>37</v>
      </c>
      <c r="J148" s="63">
        <v>116807</v>
      </c>
      <c r="K148" s="63">
        <f t="shared" si="349"/>
        <v>128487.70000000001</v>
      </c>
      <c r="L148" s="63">
        <f t="shared" si="350"/>
        <v>128487.70000000001</v>
      </c>
      <c r="M148" s="63">
        <v>250000</v>
      </c>
      <c r="N148" s="63">
        <v>250000</v>
      </c>
      <c r="O148" s="63">
        <v>250000</v>
      </c>
      <c r="P148" s="63">
        <v>250000</v>
      </c>
      <c r="Q148" s="63">
        <f t="shared" ref="Q148:U148" si="352">O148</f>
        <v>250000</v>
      </c>
      <c r="R148" s="63">
        <f t="shared" si="352"/>
        <v>250000</v>
      </c>
      <c r="S148" s="63">
        <f t="shared" si="352"/>
        <v>250000</v>
      </c>
      <c r="T148" s="63">
        <f t="shared" si="352"/>
        <v>250000</v>
      </c>
      <c r="U148" s="63">
        <f t="shared" si="352"/>
        <v>250000</v>
      </c>
      <c r="V148" s="63">
        <v>260000</v>
      </c>
      <c r="W148" s="63">
        <v>260000</v>
      </c>
      <c r="X148" s="63">
        <v>260000</v>
      </c>
      <c r="Y148" s="63">
        <v>260000</v>
      </c>
      <c r="Z148" s="63">
        <v>260000</v>
      </c>
      <c r="AA148" s="63">
        <v>260000</v>
      </c>
      <c r="AB148" s="63">
        <v>260000</v>
      </c>
      <c r="AC148" s="63">
        <v>260000</v>
      </c>
      <c r="AD148" s="63">
        <v>260000</v>
      </c>
      <c r="AE148" s="63">
        <v>260000</v>
      </c>
      <c r="AF148" s="63">
        <v>260000</v>
      </c>
      <c r="AG148" s="63">
        <v>260000</v>
      </c>
      <c r="AH148" s="63">
        <f t="shared" si="334"/>
        <v>286000</v>
      </c>
      <c r="AI148" s="63">
        <f t="shared" ref="AI148:AS148" si="353">AH148</f>
        <v>286000</v>
      </c>
      <c r="AJ148" s="63">
        <f t="shared" si="353"/>
        <v>286000</v>
      </c>
      <c r="AK148" s="63">
        <f t="shared" si="353"/>
        <v>286000</v>
      </c>
      <c r="AL148" s="63">
        <f t="shared" si="353"/>
        <v>286000</v>
      </c>
      <c r="AM148" s="63">
        <f t="shared" si="353"/>
        <v>286000</v>
      </c>
      <c r="AN148" s="63">
        <f t="shared" si="353"/>
        <v>286000</v>
      </c>
      <c r="AO148" s="63">
        <f t="shared" si="353"/>
        <v>286000</v>
      </c>
      <c r="AP148" s="63">
        <f t="shared" si="353"/>
        <v>286000</v>
      </c>
      <c r="AQ148" s="63">
        <f t="shared" si="353"/>
        <v>286000</v>
      </c>
      <c r="AR148" s="63">
        <f t="shared" si="353"/>
        <v>286000</v>
      </c>
      <c r="AS148" s="63">
        <f t="shared" si="353"/>
        <v>286000</v>
      </c>
      <c r="AT148" s="57"/>
      <c r="AU148" s="57"/>
      <c r="AV148" s="57"/>
      <c r="AW148" s="57"/>
      <c r="AX148" s="57"/>
      <c r="AY148" s="57"/>
      <c r="AZ148" s="57"/>
      <c r="BA148" s="57"/>
      <c r="BB148" s="57"/>
      <c r="BC148" s="57"/>
      <c r="BD148" s="57"/>
      <c r="BE148" s="57"/>
      <c r="BF148" s="57"/>
      <c r="BG148" s="57"/>
      <c r="BH148" s="57"/>
      <c r="BI148" s="57"/>
      <c r="BJ148" s="57"/>
      <c r="BK148" s="57"/>
      <c r="BL148" s="57"/>
      <c r="BM148" s="57"/>
      <c r="BN148" s="57"/>
      <c r="BO148" s="57"/>
      <c r="BP148" s="57"/>
      <c r="BQ148" s="57"/>
      <c r="BR148" s="57"/>
      <c r="BS148" s="57"/>
      <c r="BT148" s="57"/>
      <c r="BU148" s="57"/>
      <c r="BV148" s="57"/>
      <c r="BW148" s="57"/>
      <c r="BX148" s="57"/>
      <c r="BY148" s="57"/>
      <c r="BZ148" s="57"/>
      <c r="CA148" s="57"/>
      <c r="CB148" s="57"/>
    </row>
    <row r="149" spans="1:80" ht="15.75" hidden="1" customHeight="1" outlineLevel="1" x14ac:dyDescent="0.25">
      <c r="B149" s="8" t="s">
        <v>38</v>
      </c>
      <c r="J149" s="63"/>
      <c r="K149" s="63"/>
      <c r="L149" s="63"/>
      <c r="M149" s="63">
        <v>200000</v>
      </c>
      <c r="N149" s="63">
        <v>200000</v>
      </c>
      <c r="O149" s="63">
        <v>200000</v>
      </c>
      <c r="P149" s="63">
        <v>200000</v>
      </c>
      <c r="Q149" s="63">
        <v>200000</v>
      </c>
      <c r="R149" s="63">
        <v>200000</v>
      </c>
      <c r="S149" s="63">
        <v>200000</v>
      </c>
      <c r="T149" s="63">
        <v>200000</v>
      </c>
      <c r="U149" s="63">
        <v>200000</v>
      </c>
      <c r="V149" s="63">
        <v>210000</v>
      </c>
      <c r="W149" s="63">
        <v>210000</v>
      </c>
      <c r="X149" s="63">
        <v>210000</v>
      </c>
      <c r="Y149" s="63">
        <v>210000</v>
      </c>
      <c r="Z149" s="63">
        <v>210000</v>
      </c>
      <c r="AA149" s="63">
        <v>210000</v>
      </c>
      <c r="AB149" s="63">
        <v>210000</v>
      </c>
      <c r="AC149" s="63">
        <v>210000</v>
      </c>
      <c r="AD149" s="63">
        <v>210000</v>
      </c>
      <c r="AE149" s="63">
        <v>210000</v>
      </c>
      <c r="AF149" s="63">
        <v>210000</v>
      </c>
      <c r="AG149" s="63">
        <v>210000</v>
      </c>
      <c r="AH149" s="63">
        <f t="shared" si="334"/>
        <v>231000.00000000003</v>
      </c>
      <c r="AI149" s="63">
        <f t="shared" ref="AI149:AS149" si="354">AH149</f>
        <v>231000.00000000003</v>
      </c>
      <c r="AJ149" s="63">
        <f t="shared" si="354"/>
        <v>231000.00000000003</v>
      </c>
      <c r="AK149" s="63">
        <f t="shared" si="354"/>
        <v>231000.00000000003</v>
      </c>
      <c r="AL149" s="63">
        <f t="shared" si="354"/>
        <v>231000.00000000003</v>
      </c>
      <c r="AM149" s="63">
        <f t="shared" si="354"/>
        <v>231000.00000000003</v>
      </c>
      <c r="AN149" s="63">
        <f t="shared" si="354"/>
        <v>231000.00000000003</v>
      </c>
      <c r="AO149" s="63">
        <f t="shared" si="354"/>
        <v>231000.00000000003</v>
      </c>
      <c r="AP149" s="63">
        <f t="shared" si="354"/>
        <v>231000.00000000003</v>
      </c>
      <c r="AQ149" s="63">
        <f t="shared" si="354"/>
        <v>231000.00000000003</v>
      </c>
      <c r="AR149" s="63">
        <f t="shared" si="354"/>
        <v>231000.00000000003</v>
      </c>
      <c r="AS149" s="63">
        <f t="shared" si="354"/>
        <v>231000.00000000003</v>
      </c>
      <c r="AT149" s="57"/>
      <c r="AU149" s="57"/>
      <c r="AV149" s="57"/>
      <c r="AW149" s="57"/>
      <c r="AX149" s="57"/>
      <c r="AY149" s="57"/>
      <c r="AZ149" s="57"/>
      <c r="BA149" s="57"/>
      <c r="BB149" s="57"/>
      <c r="BC149" s="57"/>
      <c r="BD149" s="57"/>
      <c r="BE149" s="57"/>
      <c r="BF149" s="57"/>
      <c r="BG149" s="57"/>
      <c r="BH149" s="57"/>
      <c r="BI149" s="57"/>
      <c r="BJ149" s="57"/>
      <c r="BK149" s="57"/>
      <c r="BL149" s="57"/>
      <c r="BM149" s="57"/>
      <c r="BN149" s="57"/>
      <c r="BO149" s="57"/>
      <c r="BP149" s="57"/>
      <c r="BQ149" s="57"/>
      <c r="BR149" s="57"/>
      <c r="BS149" s="57"/>
      <c r="BT149" s="57"/>
      <c r="BU149" s="57"/>
      <c r="BV149" s="57"/>
      <c r="BW149" s="57"/>
      <c r="BX149" s="57"/>
      <c r="BY149" s="57"/>
      <c r="BZ149" s="57"/>
      <c r="CA149" s="57"/>
      <c r="CB149" s="57"/>
    </row>
    <row r="150" spans="1:80" ht="15.75" hidden="1" customHeight="1" outlineLevel="1" x14ac:dyDescent="0.3">
      <c r="B150" s="8" t="s">
        <v>39</v>
      </c>
      <c r="J150" s="63"/>
      <c r="K150" s="63"/>
      <c r="L150" s="63"/>
      <c r="M150" s="63"/>
      <c r="N150" s="65"/>
      <c r="O150" s="65"/>
      <c r="P150" s="65"/>
      <c r="Q150" s="65"/>
      <c r="R150" s="65"/>
      <c r="S150" s="65"/>
      <c r="T150" s="65"/>
      <c r="U150" s="65">
        <v>150000</v>
      </c>
      <c r="V150" s="65">
        <v>150000</v>
      </c>
      <c r="W150" s="65">
        <v>150000</v>
      </c>
      <c r="X150" s="65">
        <v>150000</v>
      </c>
      <c r="Y150" s="65">
        <v>150000</v>
      </c>
      <c r="Z150" s="65">
        <v>150000</v>
      </c>
      <c r="AA150" s="65">
        <v>150000</v>
      </c>
      <c r="AB150" s="65">
        <v>150000</v>
      </c>
      <c r="AC150" s="65">
        <v>150000</v>
      </c>
      <c r="AD150" s="65">
        <v>150000</v>
      </c>
      <c r="AE150" s="65">
        <v>150000</v>
      </c>
      <c r="AF150" s="65">
        <v>150000</v>
      </c>
      <c r="AG150" s="65">
        <v>150000</v>
      </c>
      <c r="AH150" s="63">
        <f t="shared" si="334"/>
        <v>165000</v>
      </c>
      <c r="AI150" s="63">
        <f t="shared" ref="AI150:AS150" si="355">AH150</f>
        <v>165000</v>
      </c>
      <c r="AJ150" s="63">
        <f t="shared" si="355"/>
        <v>165000</v>
      </c>
      <c r="AK150" s="63">
        <f t="shared" si="355"/>
        <v>165000</v>
      </c>
      <c r="AL150" s="63">
        <f t="shared" si="355"/>
        <v>165000</v>
      </c>
      <c r="AM150" s="63">
        <f t="shared" si="355"/>
        <v>165000</v>
      </c>
      <c r="AN150" s="63">
        <f t="shared" si="355"/>
        <v>165000</v>
      </c>
      <c r="AO150" s="63">
        <f t="shared" si="355"/>
        <v>165000</v>
      </c>
      <c r="AP150" s="63">
        <f t="shared" si="355"/>
        <v>165000</v>
      </c>
      <c r="AQ150" s="63">
        <f t="shared" si="355"/>
        <v>165000</v>
      </c>
      <c r="AR150" s="63">
        <f t="shared" si="355"/>
        <v>165000</v>
      </c>
      <c r="AS150" s="63">
        <f t="shared" si="355"/>
        <v>165000</v>
      </c>
      <c r="AT150" s="57"/>
      <c r="AU150" s="57"/>
      <c r="AV150" s="57"/>
      <c r="AW150" s="57"/>
      <c r="AX150" s="57"/>
      <c r="AY150" s="57"/>
      <c r="AZ150" s="57"/>
      <c r="BA150" s="57"/>
      <c r="BB150" s="57"/>
      <c r="BC150" s="57"/>
      <c r="BD150" s="57"/>
      <c r="BE150" s="57"/>
      <c r="BF150" s="57"/>
      <c r="BG150" s="57"/>
      <c r="BH150" s="57"/>
      <c r="BI150" s="57"/>
      <c r="BJ150" s="57"/>
      <c r="BK150" s="57"/>
      <c r="BL150" s="57"/>
      <c r="BM150" s="57"/>
      <c r="BN150" s="57"/>
      <c r="BO150" s="57"/>
      <c r="BP150" s="57"/>
      <c r="BQ150" s="57"/>
      <c r="BR150" s="57"/>
      <c r="BS150" s="57"/>
      <c r="BT150" s="57"/>
      <c r="BU150" s="57"/>
      <c r="BV150" s="57"/>
      <c r="BW150" s="57"/>
      <c r="BX150" s="57"/>
      <c r="BY150" s="57"/>
      <c r="BZ150" s="57"/>
      <c r="CA150" s="57"/>
      <c r="CB150" s="57"/>
    </row>
    <row r="151" spans="1:80" ht="15.75" hidden="1" customHeight="1" outlineLevel="1" x14ac:dyDescent="0.3">
      <c r="B151" s="8" t="s">
        <v>40</v>
      </c>
      <c r="J151" s="63"/>
      <c r="K151" s="63"/>
      <c r="L151" s="63"/>
      <c r="M151" s="63"/>
      <c r="N151" s="65"/>
      <c r="O151" s="65"/>
      <c r="P151" s="65"/>
      <c r="Q151" s="65"/>
      <c r="R151" s="65"/>
      <c r="S151" s="65"/>
      <c r="T151" s="65"/>
      <c r="U151" s="65"/>
      <c r="V151" s="63">
        <v>120000</v>
      </c>
      <c r="W151" s="63">
        <v>120000</v>
      </c>
      <c r="X151" s="63">
        <v>120000</v>
      </c>
      <c r="Y151" s="63">
        <v>120000</v>
      </c>
      <c r="Z151" s="63">
        <v>120000</v>
      </c>
      <c r="AA151" s="63">
        <v>120000</v>
      </c>
      <c r="AB151" s="63">
        <v>120000</v>
      </c>
      <c r="AC151" s="63">
        <v>120000</v>
      </c>
      <c r="AD151" s="63">
        <v>120000</v>
      </c>
      <c r="AE151" s="63">
        <v>120000</v>
      </c>
      <c r="AF151" s="63">
        <v>120000</v>
      </c>
      <c r="AG151" s="63">
        <v>120000</v>
      </c>
      <c r="AH151" s="63">
        <f t="shared" si="334"/>
        <v>132000</v>
      </c>
      <c r="AI151" s="63">
        <f t="shared" ref="AI151:AS151" si="356">AH151</f>
        <v>132000</v>
      </c>
      <c r="AJ151" s="63">
        <f t="shared" si="356"/>
        <v>132000</v>
      </c>
      <c r="AK151" s="63">
        <f t="shared" si="356"/>
        <v>132000</v>
      </c>
      <c r="AL151" s="63">
        <f t="shared" si="356"/>
        <v>132000</v>
      </c>
      <c r="AM151" s="63">
        <f t="shared" si="356"/>
        <v>132000</v>
      </c>
      <c r="AN151" s="63">
        <f t="shared" si="356"/>
        <v>132000</v>
      </c>
      <c r="AO151" s="63">
        <f t="shared" si="356"/>
        <v>132000</v>
      </c>
      <c r="AP151" s="63">
        <f t="shared" si="356"/>
        <v>132000</v>
      </c>
      <c r="AQ151" s="63">
        <f t="shared" si="356"/>
        <v>132000</v>
      </c>
      <c r="AR151" s="63">
        <f t="shared" si="356"/>
        <v>132000</v>
      </c>
      <c r="AS151" s="63">
        <f t="shared" si="356"/>
        <v>132000</v>
      </c>
      <c r="AT151" s="57"/>
      <c r="AU151" s="57"/>
      <c r="AV151" s="57"/>
      <c r="AW151" s="57"/>
      <c r="AX151" s="57"/>
      <c r="AY151" s="57"/>
      <c r="AZ151" s="57"/>
      <c r="BA151" s="57"/>
      <c r="BB151" s="57"/>
      <c r="BC151" s="57"/>
      <c r="BD151" s="57"/>
      <c r="BE151" s="57"/>
      <c r="BF151" s="57"/>
      <c r="BG151" s="57"/>
      <c r="BH151" s="57"/>
      <c r="BI151" s="57"/>
      <c r="BJ151" s="57"/>
      <c r="BK151" s="57"/>
      <c r="BL151" s="57"/>
      <c r="BM151" s="57"/>
      <c r="BN151" s="57"/>
      <c r="BO151" s="57"/>
      <c r="BP151" s="57"/>
      <c r="BQ151" s="57"/>
      <c r="BR151" s="57"/>
      <c r="BS151" s="57"/>
      <c r="BT151" s="57"/>
      <c r="BU151" s="57"/>
      <c r="BV151" s="57"/>
      <c r="BW151" s="57"/>
      <c r="BX151" s="57"/>
      <c r="BY151" s="57"/>
      <c r="BZ151" s="57"/>
      <c r="CA151" s="57"/>
      <c r="CB151" s="57"/>
    </row>
    <row r="152" spans="1:80" ht="15.75" hidden="1" customHeight="1" outlineLevel="1" x14ac:dyDescent="0.25">
      <c r="B152" s="8" t="s">
        <v>41</v>
      </c>
      <c r="J152" s="63"/>
      <c r="K152" s="63">
        <v>60000</v>
      </c>
      <c r="L152" s="63">
        <v>60000</v>
      </c>
      <c r="M152" s="63">
        <v>60000</v>
      </c>
      <c r="N152" s="63">
        <v>60000</v>
      </c>
      <c r="O152" s="63">
        <v>60000</v>
      </c>
      <c r="P152" s="63">
        <v>60000</v>
      </c>
      <c r="Q152" s="63">
        <v>60000</v>
      </c>
      <c r="R152" s="63">
        <v>60000</v>
      </c>
      <c r="S152" s="63">
        <v>60000</v>
      </c>
      <c r="T152" s="63">
        <v>60000</v>
      </c>
      <c r="U152" s="63">
        <v>60000</v>
      </c>
      <c r="V152" s="63">
        <f t="shared" ref="V152:V153" si="357">U152*1.1</f>
        <v>66000</v>
      </c>
      <c r="W152" s="63">
        <f t="shared" ref="W152:AG152" si="358">V152</f>
        <v>66000</v>
      </c>
      <c r="X152" s="63">
        <f t="shared" si="358"/>
        <v>66000</v>
      </c>
      <c r="Y152" s="63">
        <f t="shared" si="358"/>
        <v>66000</v>
      </c>
      <c r="Z152" s="63">
        <f t="shared" si="358"/>
        <v>66000</v>
      </c>
      <c r="AA152" s="63">
        <f t="shared" si="358"/>
        <v>66000</v>
      </c>
      <c r="AB152" s="63">
        <f t="shared" si="358"/>
        <v>66000</v>
      </c>
      <c r="AC152" s="63">
        <f t="shared" si="358"/>
        <v>66000</v>
      </c>
      <c r="AD152" s="63">
        <f t="shared" si="358"/>
        <v>66000</v>
      </c>
      <c r="AE152" s="63">
        <f t="shared" si="358"/>
        <v>66000</v>
      </c>
      <c r="AF152" s="63">
        <f t="shared" si="358"/>
        <v>66000</v>
      </c>
      <c r="AG152" s="63">
        <f t="shared" si="358"/>
        <v>66000</v>
      </c>
      <c r="AH152" s="63">
        <f t="shared" si="334"/>
        <v>72600</v>
      </c>
      <c r="AI152" s="63">
        <f t="shared" ref="AI152:AS152" si="359">AH152</f>
        <v>72600</v>
      </c>
      <c r="AJ152" s="63">
        <f t="shared" si="359"/>
        <v>72600</v>
      </c>
      <c r="AK152" s="63">
        <f t="shared" si="359"/>
        <v>72600</v>
      </c>
      <c r="AL152" s="63">
        <f t="shared" si="359"/>
        <v>72600</v>
      </c>
      <c r="AM152" s="63">
        <f t="shared" si="359"/>
        <v>72600</v>
      </c>
      <c r="AN152" s="63">
        <f t="shared" si="359"/>
        <v>72600</v>
      </c>
      <c r="AO152" s="63">
        <f t="shared" si="359"/>
        <v>72600</v>
      </c>
      <c r="AP152" s="63">
        <f t="shared" si="359"/>
        <v>72600</v>
      </c>
      <c r="AQ152" s="63">
        <f t="shared" si="359"/>
        <v>72600</v>
      </c>
      <c r="AR152" s="63">
        <f t="shared" si="359"/>
        <v>72600</v>
      </c>
      <c r="AS152" s="63">
        <f t="shared" si="359"/>
        <v>72600</v>
      </c>
      <c r="AT152" s="57"/>
      <c r="AU152" s="57"/>
      <c r="AV152" s="57"/>
      <c r="AW152" s="57"/>
      <c r="AX152" s="57"/>
      <c r="AY152" s="57"/>
      <c r="AZ152" s="57"/>
      <c r="BA152" s="57"/>
      <c r="BB152" s="57"/>
      <c r="BC152" s="57"/>
      <c r="BD152" s="57"/>
      <c r="BE152" s="57"/>
      <c r="BF152" s="57"/>
      <c r="BG152" s="57"/>
      <c r="BH152" s="57"/>
      <c r="BI152" s="57"/>
      <c r="BJ152" s="57"/>
      <c r="BK152" s="57"/>
      <c r="BL152" s="57"/>
      <c r="BM152" s="57"/>
      <c r="BN152" s="57"/>
      <c r="BO152" s="57"/>
      <c r="BP152" s="57"/>
      <c r="BQ152" s="57"/>
      <c r="BR152" s="57"/>
      <c r="BS152" s="57"/>
      <c r="BT152" s="57"/>
      <c r="BU152" s="57"/>
      <c r="BV152" s="57"/>
      <c r="BW152" s="57"/>
      <c r="BX152" s="57"/>
      <c r="BY152" s="57"/>
      <c r="BZ152" s="57"/>
      <c r="CA152" s="57"/>
      <c r="CB152" s="57"/>
    </row>
    <row r="153" spans="1:80" ht="15.75" hidden="1" customHeight="1" outlineLevel="1" x14ac:dyDescent="0.25">
      <c r="B153" s="8" t="s">
        <v>41</v>
      </c>
      <c r="J153" s="63"/>
      <c r="K153" s="63"/>
      <c r="L153" s="63"/>
      <c r="M153" s="63">
        <v>60000</v>
      </c>
      <c r="N153" s="63">
        <v>60000</v>
      </c>
      <c r="O153" s="63">
        <v>60000</v>
      </c>
      <c r="P153" s="63">
        <v>60000</v>
      </c>
      <c r="Q153" s="63">
        <v>60000</v>
      </c>
      <c r="R153" s="63">
        <v>60000</v>
      </c>
      <c r="S153" s="63">
        <v>60000</v>
      </c>
      <c r="T153" s="63">
        <v>60000</v>
      </c>
      <c r="U153" s="63">
        <v>60000</v>
      </c>
      <c r="V153" s="63">
        <f t="shared" si="357"/>
        <v>66000</v>
      </c>
      <c r="W153" s="63">
        <f t="shared" ref="W153:AG153" si="360">V153</f>
        <v>66000</v>
      </c>
      <c r="X153" s="63">
        <f t="shared" si="360"/>
        <v>66000</v>
      </c>
      <c r="Y153" s="63">
        <f t="shared" si="360"/>
        <v>66000</v>
      </c>
      <c r="Z153" s="63">
        <f t="shared" si="360"/>
        <v>66000</v>
      </c>
      <c r="AA153" s="63">
        <f t="shared" si="360"/>
        <v>66000</v>
      </c>
      <c r="AB153" s="63">
        <f t="shared" si="360"/>
        <v>66000</v>
      </c>
      <c r="AC153" s="63">
        <f t="shared" si="360"/>
        <v>66000</v>
      </c>
      <c r="AD153" s="63">
        <f t="shared" si="360"/>
        <v>66000</v>
      </c>
      <c r="AE153" s="63">
        <f t="shared" si="360"/>
        <v>66000</v>
      </c>
      <c r="AF153" s="63">
        <f t="shared" si="360"/>
        <v>66000</v>
      </c>
      <c r="AG153" s="63">
        <f t="shared" si="360"/>
        <v>66000</v>
      </c>
      <c r="AH153" s="63">
        <f t="shared" si="334"/>
        <v>72600</v>
      </c>
      <c r="AI153" s="63">
        <f t="shared" ref="AI153:AS153" si="361">AH153</f>
        <v>72600</v>
      </c>
      <c r="AJ153" s="63">
        <f t="shared" si="361"/>
        <v>72600</v>
      </c>
      <c r="AK153" s="63">
        <f t="shared" si="361"/>
        <v>72600</v>
      </c>
      <c r="AL153" s="63">
        <f t="shared" si="361"/>
        <v>72600</v>
      </c>
      <c r="AM153" s="63">
        <f t="shared" si="361"/>
        <v>72600</v>
      </c>
      <c r="AN153" s="63">
        <f t="shared" si="361"/>
        <v>72600</v>
      </c>
      <c r="AO153" s="63">
        <f t="shared" si="361"/>
        <v>72600</v>
      </c>
      <c r="AP153" s="63">
        <f t="shared" si="361"/>
        <v>72600</v>
      </c>
      <c r="AQ153" s="63">
        <f t="shared" si="361"/>
        <v>72600</v>
      </c>
      <c r="AR153" s="63">
        <f t="shared" si="361"/>
        <v>72600</v>
      </c>
      <c r="AS153" s="63">
        <f t="shared" si="361"/>
        <v>72600</v>
      </c>
      <c r="AT153" s="57"/>
      <c r="AU153" s="57"/>
      <c r="AV153" s="57"/>
      <c r="AW153" s="57"/>
      <c r="AX153" s="57"/>
      <c r="AY153" s="57"/>
      <c r="AZ153" s="57"/>
      <c r="BA153" s="57"/>
      <c r="BB153" s="57"/>
      <c r="BC153" s="57"/>
      <c r="BD153" s="57"/>
      <c r="BE153" s="57"/>
      <c r="BF153" s="57"/>
      <c r="BG153" s="57"/>
      <c r="BH153" s="57"/>
      <c r="BI153" s="57"/>
      <c r="BJ153" s="57"/>
      <c r="BK153" s="57"/>
      <c r="BL153" s="57"/>
      <c r="BM153" s="57"/>
      <c r="BN153" s="57"/>
      <c r="BO153" s="57"/>
      <c r="BP153" s="57"/>
      <c r="BQ153" s="57"/>
      <c r="BR153" s="57"/>
      <c r="BS153" s="57"/>
      <c r="BT153" s="57"/>
      <c r="BU153" s="57"/>
      <c r="BV153" s="57"/>
      <c r="BW153" s="57"/>
      <c r="BX153" s="57"/>
      <c r="BY153" s="57"/>
      <c r="BZ153" s="57"/>
      <c r="CA153" s="57"/>
      <c r="CB153" s="57"/>
    </row>
    <row r="154" spans="1:80" ht="15.75" hidden="1" customHeight="1" outlineLevel="1" x14ac:dyDescent="0.25">
      <c r="A154" s="8"/>
      <c r="B154" s="8" t="s">
        <v>42</v>
      </c>
      <c r="J154" s="63"/>
      <c r="K154" s="63"/>
      <c r="L154" s="63"/>
      <c r="M154" s="63"/>
      <c r="N154" s="63"/>
      <c r="O154" s="63"/>
      <c r="P154" s="63"/>
      <c r="Q154" s="63"/>
      <c r="R154" s="63"/>
      <c r="S154" s="63"/>
      <c r="T154" s="63"/>
      <c r="U154" s="63"/>
      <c r="V154" s="63"/>
      <c r="W154" s="63"/>
      <c r="X154" s="63"/>
      <c r="Y154" s="63"/>
      <c r="Z154" s="63"/>
      <c r="AA154" s="63"/>
      <c r="AB154" s="63"/>
      <c r="AC154" s="63"/>
      <c r="AD154" s="63"/>
      <c r="AE154" s="63"/>
      <c r="AF154" s="63"/>
      <c r="AG154" s="63"/>
      <c r="AH154" s="63">
        <v>100000</v>
      </c>
      <c r="AI154" s="63">
        <f t="shared" ref="AI154:AI162" si="362">AH154</f>
        <v>100000</v>
      </c>
      <c r="AJ154" s="63">
        <v>100000</v>
      </c>
      <c r="AK154" s="63">
        <v>100000</v>
      </c>
      <c r="AL154" s="63">
        <v>100000</v>
      </c>
      <c r="AM154" s="63">
        <v>100000</v>
      </c>
      <c r="AN154" s="63">
        <v>100000</v>
      </c>
      <c r="AO154" s="63">
        <v>100000</v>
      </c>
      <c r="AP154" s="63">
        <v>100000</v>
      </c>
      <c r="AQ154" s="63">
        <v>100000</v>
      </c>
      <c r="AR154" s="63">
        <v>100000</v>
      </c>
      <c r="AS154" s="63">
        <v>100000</v>
      </c>
      <c r="AT154" s="57"/>
      <c r="AU154" s="57"/>
      <c r="AV154" s="57"/>
      <c r="AW154" s="57"/>
      <c r="AX154" s="57"/>
      <c r="AY154" s="57"/>
      <c r="AZ154" s="57"/>
      <c r="BA154" s="57"/>
      <c r="BB154" s="57"/>
      <c r="BC154" s="57"/>
      <c r="BD154" s="57"/>
      <c r="BE154" s="57"/>
      <c r="BF154" s="57"/>
      <c r="BG154" s="57"/>
      <c r="BH154" s="57"/>
      <c r="BI154" s="57"/>
      <c r="BJ154" s="57"/>
      <c r="BK154" s="57"/>
      <c r="BL154" s="57"/>
      <c r="BM154" s="57"/>
      <c r="BN154" s="57"/>
      <c r="BO154" s="57"/>
      <c r="BP154" s="57"/>
      <c r="BQ154" s="57"/>
      <c r="BR154" s="57"/>
      <c r="BS154" s="57"/>
      <c r="BT154" s="57"/>
      <c r="BU154" s="57"/>
      <c r="BV154" s="57"/>
      <c r="BW154" s="57"/>
      <c r="BX154" s="57"/>
      <c r="BY154" s="57"/>
      <c r="BZ154" s="57"/>
      <c r="CA154" s="57"/>
      <c r="CB154" s="57"/>
    </row>
    <row r="155" spans="1:80" ht="15.75" hidden="1" customHeight="1" outlineLevel="1" x14ac:dyDescent="0.25">
      <c r="A155" s="8"/>
      <c r="B155" s="8" t="s">
        <v>43</v>
      </c>
      <c r="J155" s="63"/>
      <c r="K155" s="63"/>
      <c r="L155" s="63"/>
      <c r="M155" s="63"/>
      <c r="N155" s="63"/>
      <c r="O155" s="63"/>
      <c r="P155" s="63"/>
      <c r="Q155" s="63"/>
      <c r="R155" s="63"/>
      <c r="S155" s="63"/>
      <c r="T155" s="63"/>
      <c r="U155" s="63"/>
      <c r="V155" s="63">
        <v>150000</v>
      </c>
      <c r="W155" s="63">
        <v>150000</v>
      </c>
      <c r="X155" s="63">
        <v>150000</v>
      </c>
      <c r="Y155" s="63">
        <v>150000</v>
      </c>
      <c r="Z155" s="63">
        <v>150000</v>
      </c>
      <c r="AA155" s="63">
        <v>150000</v>
      </c>
      <c r="AB155" s="63">
        <v>150000</v>
      </c>
      <c r="AC155" s="63">
        <v>150000</v>
      </c>
      <c r="AD155" s="63">
        <v>150000</v>
      </c>
      <c r="AE155" s="63">
        <v>150000</v>
      </c>
      <c r="AF155" s="63">
        <v>150000</v>
      </c>
      <c r="AG155" s="63">
        <v>150000</v>
      </c>
      <c r="AH155" s="63">
        <f t="shared" ref="AH155:AH156" si="363">AG155*1.1</f>
        <v>165000</v>
      </c>
      <c r="AI155" s="63">
        <f t="shared" si="362"/>
        <v>165000</v>
      </c>
      <c r="AJ155" s="63">
        <f t="shared" ref="AJ155:AS155" si="364">AI155</f>
        <v>165000</v>
      </c>
      <c r="AK155" s="63">
        <f t="shared" si="364"/>
        <v>165000</v>
      </c>
      <c r="AL155" s="63">
        <f t="shared" si="364"/>
        <v>165000</v>
      </c>
      <c r="AM155" s="63">
        <f t="shared" si="364"/>
        <v>165000</v>
      </c>
      <c r="AN155" s="63">
        <f t="shared" si="364"/>
        <v>165000</v>
      </c>
      <c r="AO155" s="63">
        <f t="shared" si="364"/>
        <v>165000</v>
      </c>
      <c r="AP155" s="63">
        <f t="shared" si="364"/>
        <v>165000</v>
      </c>
      <c r="AQ155" s="63">
        <f t="shared" si="364"/>
        <v>165000</v>
      </c>
      <c r="AR155" s="63">
        <f t="shared" si="364"/>
        <v>165000</v>
      </c>
      <c r="AS155" s="63">
        <f t="shared" si="364"/>
        <v>165000</v>
      </c>
      <c r="AT155" s="57"/>
      <c r="AU155" s="57"/>
      <c r="AV155" s="57"/>
      <c r="AW155" s="57"/>
      <c r="AX155" s="57"/>
      <c r="AY155" s="57"/>
      <c r="AZ155" s="57"/>
      <c r="BA155" s="57"/>
      <c r="BB155" s="57"/>
      <c r="BC155" s="57"/>
      <c r="BD155" s="57"/>
      <c r="BE155" s="57"/>
      <c r="BF155" s="57"/>
      <c r="BG155" s="57"/>
      <c r="BH155" s="57"/>
      <c r="BI155" s="57"/>
      <c r="BJ155" s="57"/>
      <c r="BK155" s="57"/>
      <c r="BL155" s="57"/>
      <c r="BM155" s="57"/>
      <c r="BN155" s="57"/>
      <c r="BO155" s="57"/>
      <c r="BP155" s="57"/>
      <c r="BQ155" s="57"/>
      <c r="BR155" s="57"/>
      <c r="BS155" s="57"/>
      <c r="BT155" s="57"/>
      <c r="BU155" s="57"/>
      <c r="BV155" s="57"/>
      <c r="BW155" s="57"/>
      <c r="BX155" s="57"/>
      <c r="BY155" s="57"/>
      <c r="BZ155" s="57"/>
      <c r="CA155" s="57"/>
      <c r="CB155" s="57"/>
    </row>
    <row r="156" spans="1:80" ht="15.75" hidden="1" customHeight="1" outlineLevel="1" x14ac:dyDescent="0.25">
      <c r="A156" s="8" t="s">
        <v>44</v>
      </c>
      <c r="B156" s="8" t="s">
        <v>45</v>
      </c>
      <c r="J156" s="63"/>
      <c r="K156" s="63"/>
      <c r="L156" s="63"/>
      <c r="M156" s="63"/>
      <c r="N156" s="66"/>
      <c r="O156" s="66"/>
      <c r="P156" s="66"/>
      <c r="Q156" s="66"/>
      <c r="R156" s="66"/>
      <c r="S156" s="66">
        <v>250000</v>
      </c>
      <c r="T156" s="66">
        <v>250000</v>
      </c>
      <c r="U156" s="66">
        <v>250000</v>
      </c>
      <c r="V156" s="66">
        <v>250000</v>
      </c>
      <c r="W156" s="66">
        <v>250000</v>
      </c>
      <c r="X156" s="66">
        <v>250000</v>
      </c>
      <c r="Y156" s="66">
        <v>250000</v>
      </c>
      <c r="Z156" s="66">
        <v>250000</v>
      </c>
      <c r="AA156" s="66">
        <v>250000</v>
      </c>
      <c r="AB156" s="66">
        <v>250000</v>
      </c>
      <c r="AC156" s="66">
        <v>250000</v>
      </c>
      <c r="AD156" s="66">
        <v>250000</v>
      </c>
      <c r="AE156" s="66">
        <v>250000</v>
      </c>
      <c r="AF156" s="66">
        <v>250000</v>
      </c>
      <c r="AG156" s="66">
        <v>250000</v>
      </c>
      <c r="AH156" s="63">
        <f t="shared" si="363"/>
        <v>275000</v>
      </c>
      <c r="AI156" s="63">
        <f t="shared" si="362"/>
        <v>275000</v>
      </c>
      <c r="AJ156" s="63">
        <f t="shared" ref="AJ156:AS156" si="365">AI156</f>
        <v>275000</v>
      </c>
      <c r="AK156" s="63">
        <f t="shared" si="365"/>
        <v>275000</v>
      </c>
      <c r="AL156" s="63">
        <f t="shared" si="365"/>
        <v>275000</v>
      </c>
      <c r="AM156" s="63">
        <f t="shared" si="365"/>
        <v>275000</v>
      </c>
      <c r="AN156" s="63">
        <f t="shared" si="365"/>
        <v>275000</v>
      </c>
      <c r="AO156" s="63">
        <f t="shared" si="365"/>
        <v>275000</v>
      </c>
      <c r="AP156" s="63">
        <f t="shared" si="365"/>
        <v>275000</v>
      </c>
      <c r="AQ156" s="63">
        <f t="shared" si="365"/>
        <v>275000</v>
      </c>
      <c r="AR156" s="63">
        <f t="shared" si="365"/>
        <v>275000</v>
      </c>
      <c r="AS156" s="63">
        <f t="shared" si="365"/>
        <v>275000</v>
      </c>
      <c r="AT156" s="57"/>
      <c r="AU156" s="57"/>
      <c r="AV156" s="57"/>
      <c r="AW156" s="57"/>
      <c r="AX156" s="57"/>
      <c r="AY156" s="57"/>
      <c r="AZ156" s="57"/>
      <c r="BA156" s="57"/>
      <c r="BB156" s="57"/>
      <c r="BC156" s="57"/>
      <c r="BD156" s="57"/>
      <c r="BE156" s="57"/>
      <c r="BF156" s="57"/>
      <c r="BG156" s="57"/>
      <c r="BH156" s="57"/>
      <c r="BI156" s="57"/>
      <c r="BJ156" s="57"/>
      <c r="BK156" s="57"/>
      <c r="BL156" s="57"/>
      <c r="BM156" s="57"/>
      <c r="BN156" s="57"/>
      <c r="BO156" s="57"/>
      <c r="BP156" s="57"/>
      <c r="BQ156" s="57"/>
      <c r="BR156" s="57"/>
      <c r="BS156" s="57"/>
      <c r="BT156" s="57"/>
      <c r="BU156" s="57"/>
      <c r="BV156" s="57"/>
      <c r="BW156" s="57"/>
      <c r="BX156" s="57"/>
      <c r="BY156" s="57"/>
      <c r="BZ156" s="57"/>
      <c r="CA156" s="57"/>
      <c r="CB156" s="57"/>
    </row>
    <row r="157" spans="1:80" ht="15.75" hidden="1" customHeight="1" outlineLevel="1" x14ac:dyDescent="0.25">
      <c r="B157" s="8" t="s">
        <v>46</v>
      </c>
      <c r="J157" s="63"/>
      <c r="K157" s="63"/>
      <c r="L157" s="63"/>
      <c r="M157" s="63"/>
      <c r="N157" s="66">
        <f t="shared" ref="N157:U157" si="366">500000*0.5</f>
        <v>250000</v>
      </c>
      <c r="O157" s="66">
        <f t="shared" si="366"/>
        <v>250000</v>
      </c>
      <c r="P157" s="66">
        <f t="shared" si="366"/>
        <v>250000</v>
      </c>
      <c r="Q157" s="66">
        <f t="shared" si="366"/>
        <v>250000</v>
      </c>
      <c r="R157" s="66">
        <f t="shared" si="366"/>
        <v>250000</v>
      </c>
      <c r="S157" s="66">
        <f t="shared" si="366"/>
        <v>250000</v>
      </c>
      <c r="T157" s="66">
        <f t="shared" si="366"/>
        <v>250000</v>
      </c>
      <c r="U157" s="66">
        <f t="shared" si="366"/>
        <v>250000</v>
      </c>
      <c r="V157" s="63">
        <f t="shared" ref="V157:V158" si="367">U157*1.1</f>
        <v>275000</v>
      </c>
      <c r="W157" s="63">
        <f t="shared" ref="W157:AG157" si="368">V157</f>
        <v>275000</v>
      </c>
      <c r="X157" s="63">
        <f t="shared" si="368"/>
        <v>275000</v>
      </c>
      <c r="Y157" s="63">
        <f t="shared" si="368"/>
        <v>275000</v>
      </c>
      <c r="Z157" s="63">
        <f t="shared" si="368"/>
        <v>275000</v>
      </c>
      <c r="AA157" s="63">
        <f t="shared" si="368"/>
        <v>275000</v>
      </c>
      <c r="AB157" s="63">
        <f t="shared" si="368"/>
        <v>275000</v>
      </c>
      <c r="AC157" s="63">
        <f t="shared" si="368"/>
        <v>275000</v>
      </c>
      <c r="AD157" s="63">
        <f t="shared" si="368"/>
        <v>275000</v>
      </c>
      <c r="AE157" s="63">
        <f t="shared" si="368"/>
        <v>275000</v>
      </c>
      <c r="AF157" s="63">
        <f t="shared" si="368"/>
        <v>275000</v>
      </c>
      <c r="AG157" s="63">
        <f t="shared" si="368"/>
        <v>275000</v>
      </c>
      <c r="AH157" s="63">
        <f t="shared" ref="AH157:AH158" si="369">AG157*1.1*2</f>
        <v>605000</v>
      </c>
      <c r="AI157" s="63">
        <f t="shared" si="362"/>
        <v>605000</v>
      </c>
      <c r="AJ157" s="63">
        <f t="shared" ref="AJ157:AS157" si="370">AI157</f>
        <v>605000</v>
      </c>
      <c r="AK157" s="63">
        <f t="shared" si="370"/>
        <v>605000</v>
      </c>
      <c r="AL157" s="63">
        <f t="shared" si="370"/>
        <v>605000</v>
      </c>
      <c r="AM157" s="63">
        <f t="shared" si="370"/>
        <v>605000</v>
      </c>
      <c r="AN157" s="63">
        <f t="shared" si="370"/>
        <v>605000</v>
      </c>
      <c r="AO157" s="63">
        <f t="shared" si="370"/>
        <v>605000</v>
      </c>
      <c r="AP157" s="63">
        <f t="shared" si="370"/>
        <v>605000</v>
      </c>
      <c r="AQ157" s="63">
        <f t="shared" si="370"/>
        <v>605000</v>
      </c>
      <c r="AR157" s="63">
        <f t="shared" si="370"/>
        <v>605000</v>
      </c>
      <c r="AS157" s="63">
        <f t="shared" si="370"/>
        <v>605000</v>
      </c>
      <c r="AT157" s="57"/>
      <c r="AU157" s="57"/>
      <c r="AV157" s="57"/>
      <c r="AW157" s="57"/>
      <c r="AX157" s="57"/>
      <c r="AY157" s="57"/>
      <c r="AZ157" s="57"/>
      <c r="BA157" s="57"/>
      <c r="BB157" s="57"/>
      <c r="BC157" s="57"/>
      <c r="BD157" s="57"/>
      <c r="BE157" s="57"/>
      <c r="BF157" s="57"/>
      <c r="BG157" s="57"/>
      <c r="BH157" s="57"/>
      <c r="BI157" s="57"/>
      <c r="BJ157" s="57"/>
      <c r="BK157" s="57"/>
      <c r="BL157" s="57"/>
      <c r="BM157" s="57"/>
      <c r="BN157" s="57"/>
      <c r="BO157" s="57"/>
      <c r="BP157" s="57"/>
      <c r="BQ157" s="57"/>
      <c r="BR157" s="57"/>
      <c r="BS157" s="57"/>
      <c r="BT157" s="57"/>
      <c r="BU157" s="57"/>
      <c r="BV157" s="57"/>
      <c r="BW157" s="57"/>
      <c r="BX157" s="57"/>
      <c r="BY157" s="57"/>
      <c r="BZ157" s="57"/>
      <c r="CA157" s="57"/>
      <c r="CB157" s="57"/>
    </row>
    <row r="158" spans="1:80" ht="15.75" hidden="1" customHeight="1" outlineLevel="1" x14ac:dyDescent="0.25">
      <c r="B158" s="8" t="s">
        <v>47</v>
      </c>
      <c r="J158" s="63"/>
      <c r="K158" s="63"/>
      <c r="L158" s="63"/>
      <c r="M158" s="63"/>
      <c r="N158" s="66">
        <f t="shared" ref="N158:U158" si="371">500000*0.5</f>
        <v>250000</v>
      </c>
      <c r="O158" s="66">
        <f t="shared" si="371"/>
        <v>250000</v>
      </c>
      <c r="P158" s="66">
        <f t="shared" si="371"/>
        <v>250000</v>
      </c>
      <c r="Q158" s="66">
        <f t="shared" si="371"/>
        <v>250000</v>
      </c>
      <c r="R158" s="66">
        <f t="shared" si="371"/>
        <v>250000</v>
      </c>
      <c r="S158" s="66">
        <f t="shared" si="371"/>
        <v>250000</v>
      </c>
      <c r="T158" s="66">
        <f t="shared" si="371"/>
        <v>250000</v>
      </c>
      <c r="U158" s="66">
        <f t="shared" si="371"/>
        <v>250000</v>
      </c>
      <c r="V158" s="63">
        <f t="shared" si="367"/>
        <v>275000</v>
      </c>
      <c r="W158" s="63">
        <f t="shared" ref="W158:AG158" si="372">V158</f>
        <v>275000</v>
      </c>
      <c r="X158" s="63">
        <f t="shared" si="372"/>
        <v>275000</v>
      </c>
      <c r="Y158" s="63">
        <f t="shared" si="372"/>
        <v>275000</v>
      </c>
      <c r="Z158" s="63">
        <f t="shared" si="372"/>
        <v>275000</v>
      </c>
      <c r="AA158" s="63">
        <f t="shared" si="372"/>
        <v>275000</v>
      </c>
      <c r="AB158" s="63">
        <f t="shared" si="372"/>
        <v>275000</v>
      </c>
      <c r="AC158" s="63">
        <f t="shared" si="372"/>
        <v>275000</v>
      </c>
      <c r="AD158" s="63">
        <f t="shared" si="372"/>
        <v>275000</v>
      </c>
      <c r="AE158" s="63">
        <f t="shared" si="372"/>
        <v>275000</v>
      </c>
      <c r="AF158" s="63">
        <f t="shared" si="372"/>
        <v>275000</v>
      </c>
      <c r="AG158" s="63">
        <f t="shared" si="372"/>
        <v>275000</v>
      </c>
      <c r="AH158" s="63">
        <f t="shared" si="369"/>
        <v>605000</v>
      </c>
      <c r="AI158" s="63">
        <f t="shared" si="362"/>
        <v>605000</v>
      </c>
      <c r="AJ158" s="63">
        <f t="shared" ref="AJ158:AS158" si="373">AI158</f>
        <v>605000</v>
      </c>
      <c r="AK158" s="63">
        <f t="shared" si="373"/>
        <v>605000</v>
      </c>
      <c r="AL158" s="63">
        <f t="shared" si="373"/>
        <v>605000</v>
      </c>
      <c r="AM158" s="63">
        <f t="shared" si="373"/>
        <v>605000</v>
      </c>
      <c r="AN158" s="63">
        <f t="shared" si="373"/>
        <v>605000</v>
      </c>
      <c r="AO158" s="63">
        <f t="shared" si="373"/>
        <v>605000</v>
      </c>
      <c r="AP158" s="63">
        <f t="shared" si="373"/>
        <v>605000</v>
      </c>
      <c r="AQ158" s="63">
        <f t="shared" si="373"/>
        <v>605000</v>
      </c>
      <c r="AR158" s="63">
        <f t="shared" si="373"/>
        <v>605000</v>
      </c>
      <c r="AS158" s="63">
        <f t="shared" si="373"/>
        <v>605000</v>
      </c>
      <c r="AT158" s="57"/>
      <c r="AU158" s="57"/>
      <c r="AV158" s="57"/>
      <c r="AW158" s="57"/>
      <c r="AX158" s="57"/>
      <c r="AY158" s="57"/>
      <c r="AZ158" s="57"/>
      <c r="BA158" s="57"/>
      <c r="BB158" s="57"/>
      <c r="BC158" s="57"/>
      <c r="BD158" s="57"/>
      <c r="BE158" s="57"/>
      <c r="BF158" s="57"/>
      <c r="BG158" s="57"/>
      <c r="BH158" s="57"/>
      <c r="BI158" s="57"/>
      <c r="BJ158" s="57"/>
      <c r="BK158" s="57"/>
      <c r="BL158" s="57"/>
      <c r="BM158" s="57"/>
      <c r="BN158" s="57"/>
      <c r="BO158" s="57"/>
      <c r="BP158" s="57"/>
      <c r="BQ158" s="57"/>
      <c r="BR158" s="57"/>
      <c r="BS158" s="57"/>
      <c r="BT158" s="57"/>
      <c r="BU158" s="57"/>
      <c r="BV158" s="57"/>
      <c r="BW158" s="57"/>
      <c r="BX158" s="57"/>
      <c r="BY158" s="57"/>
      <c r="BZ158" s="57"/>
      <c r="CA158" s="57"/>
      <c r="CB158" s="57"/>
    </row>
    <row r="159" spans="1:80" ht="15.75" hidden="1" customHeight="1" outlineLevel="1" x14ac:dyDescent="0.25">
      <c r="B159" s="8" t="s">
        <v>48</v>
      </c>
      <c r="J159" s="63"/>
      <c r="K159" s="63">
        <v>30000</v>
      </c>
      <c r="L159" s="63">
        <v>30000</v>
      </c>
      <c r="M159" s="63">
        <v>30000</v>
      </c>
      <c r="N159" s="63">
        <v>30000</v>
      </c>
      <c r="O159" s="63">
        <v>30000</v>
      </c>
      <c r="P159" s="63">
        <v>30000</v>
      </c>
      <c r="Q159" s="63">
        <v>30000</v>
      </c>
      <c r="R159" s="63">
        <v>30000</v>
      </c>
      <c r="S159" s="63">
        <v>30000</v>
      </c>
      <c r="T159" s="63">
        <v>30000</v>
      </c>
      <c r="U159" s="63">
        <v>30000</v>
      </c>
      <c r="V159" s="63">
        <v>50000</v>
      </c>
      <c r="W159" s="63">
        <v>50000</v>
      </c>
      <c r="X159" s="63">
        <v>50000</v>
      </c>
      <c r="Y159" s="63">
        <v>50000</v>
      </c>
      <c r="Z159" s="63">
        <v>50000</v>
      </c>
      <c r="AA159" s="63">
        <v>50000</v>
      </c>
      <c r="AB159" s="63">
        <v>50000</v>
      </c>
      <c r="AC159" s="63">
        <v>50000</v>
      </c>
      <c r="AD159" s="63">
        <v>50000</v>
      </c>
      <c r="AE159" s="63">
        <v>50000</v>
      </c>
      <c r="AF159" s="63">
        <v>50000</v>
      </c>
      <c r="AG159" s="63">
        <v>50000</v>
      </c>
      <c r="AH159" s="63">
        <f>AG159*1.1</f>
        <v>55000.000000000007</v>
      </c>
      <c r="AI159" s="63">
        <f t="shared" si="362"/>
        <v>55000.000000000007</v>
      </c>
      <c r="AJ159" s="63">
        <f t="shared" ref="AJ159:AS159" si="374">AI159</f>
        <v>55000.000000000007</v>
      </c>
      <c r="AK159" s="63">
        <f t="shared" si="374"/>
        <v>55000.000000000007</v>
      </c>
      <c r="AL159" s="63">
        <f t="shared" si="374"/>
        <v>55000.000000000007</v>
      </c>
      <c r="AM159" s="63">
        <f t="shared" si="374"/>
        <v>55000.000000000007</v>
      </c>
      <c r="AN159" s="63">
        <f t="shared" si="374"/>
        <v>55000.000000000007</v>
      </c>
      <c r="AO159" s="63">
        <f t="shared" si="374"/>
        <v>55000.000000000007</v>
      </c>
      <c r="AP159" s="63">
        <f t="shared" si="374"/>
        <v>55000.000000000007</v>
      </c>
      <c r="AQ159" s="63">
        <f t="shared" si="374"/>
        <v>55000.000000000007</v>
      </c>
      <c r="AR159" s="63">
        <f t="shared" si="374"/>
        <v>55000.000000000007</v>
      </c>
      <c r="AS159" s="63">
        <f t="shared" si="374"/>
        <v>55000.000000000007</v>
      </c>
      <c r="AT159" s="57"/>
      <c r="AU159" s="57"/>
      <c r="AV159" s="57"/>
      <c r="AW159" s="57"/>
      <c r="AX159" s="57"/>
      <c r="AY159" s="57"/>
      <c r="AZ159" s="57"/>
      <c r="BA159" s="57"/>
      <c r="BB159" s="57"/>
      <c r="BC159" s="57"/>
      <c r="BD159" s="57"/>
      <c r="BE159" s="57"/>
      <c r="BF159" s="57"/>
      <c r="BG159" s="57"/>
      <c r="BH159" s="57"/>
      <c r="BI159" s="57"/>
      <c r="BJ159" s="57"/>
      <c r="BK159" s="57"/>
      <c r="BL159" s="57"/>
      <c r="BM159" s="57"/>
      <c r="BN159" s="57"/>
      <c r="BO159" s="57"/>
      <c r="BP159" s="57"/>
      <c r="BQ159" s="57"/>
      <c r="BR159" s="57"/>
      <c r="BS159" s="57"/>
      <c r="BT159" s="57"/>
      <c r="BU159" s="57"/>
      <c r="BV159" s="57"/>
      <c r="BW159" s="57"/>
      <c r="BX159" s="57"/>
      <c r="BY159" s="57"/>
      <c r="BZ159" s="57"/>
      <c r="CA159" s="57"/>
      <c r="CB159" s="57"/>
    </row>
    <row r="160" spans="1:80" ht="15.75" hidden="1" customHeight="1" outlineLevel="1" x14ac:dyDescent="0.3">
      <c r="B160" s="8" t="s">
        <v>49</v>
      </c>
      <c r="J160" s="63">
        <v>50000</v>
      </c>
      <c r="K160" s="63"/>
      <c r="L160" s="63">
        <v>100000</v>
      </c>
      <c r="M160" s="63"/>
      <c r="N160" s="65"/>
      <c r="O160" s="65"/>
      <c r="P160" s="65"/>
      <c r="Q160" s="65"/>
      <c r="R160" s="65"/>
      <c r="S160" s="65"/>
      <c r="T160" s="65">
        <v>50000</v>
      </c>
      <c r="U160" s="65"/>
      <c r="V160" s="63"/>
      <c r="W160" s="63"/>
      <c r="X160" s="63"/>
      <c r="Y160" s="63"/>
      <c r="Z160" s="63"/>
      <c r="AA160" s="63"/>
      <c r="AH160" s="63"/>
      <c r="AI160" s="63">
        <f t="shared" si="362"/>
        <v>0</v>
      </c>
      <c r="AJ160" s="63"/>
      <c r="AK160" s="63"/>
      <c r="AL160" s="63"/>
      <c r="AM160" s="63"/>
      <c r="AN160" s="63"/>
      <c r="AO160" s="63"/>
      <c r="AP160" s="63"/>
      <c r="AQ160" s="63"/>
      <c r="AR160" s="63"/>
      <c r="AS160" s="63"/>
      <c r="AT160" s="57"/>
      <c r="AU160" s="57"/>
      <c r="AV160" s="57"/>
      <c r="AW160" s="57"/>
      <c r="AX160" s="57"/>
      <c r="AY160" s="57"/>
      <c r="AZ160" s="57"/>
      <c r="BA160" s="57"/>
      <c r="BB160" s="57"/>
      <c r="BC160" s="57"/>
      <c r="BD160" s="57"/>
      <c r="BE160" s="57"/>
      <c r="BF160" s="57"/>
      <c r="BG160" s="57"/>
      <c r="BH160" s="57"/>
      <c r="BI160" s="57"/>
      <c r="BJ160" s="57"/>
      <c r="BK160" s="57"/>
      <c r="BL160" s="57"/>
      <c r="BM160" s="57"/>
      <c r="BN160" s="57"/>
      <c r="BO160" s="57"/>
      <c r="BP160" s="57"/>
      <c r="BQ160" s="57"/>
      <c r="BR160" s="57"/>
      <c r="BS160" s="57"/>
      <c r="BT160" s="57"/>
      <c r="BU160" s="57"/>
      <c r="BV160" s="57"/>
      <c r="BW160" s="57"/>
      <c r="BX160" s="57"/>
      <c r="BY160" s="57"/>
      <c r="BZ160" s="57"/>
      <c r="CA160" s="57"/>
      <c r="CB160" s="57"/>
    </row>
    <row r="161" spans="2:80" ht="9" hidden="1" customHeight="1" outlineLevel="1" x14ac:dyDescent="0.25">
      <c r="B161" s="8"/>
      <c r="J161" s="63"/>
      <c r="K161" s="63"/>
      <c r="L161" s="63"/>
      <c r="M161" s="63"/>
      <c r="N161" s="63"/>
      <c r="O161" s="63"/>
      <c r="P161" s="63"/>
      <c r="Q161" s="63"/>
      <c r="R161" s="63"/>
      <c r="S161" s="63"/>
      <c r="T161" s="63"/>
      <c r="U161" s="63"/>
      <c r="V161" s="63"/>
      <c r="W161" s="63"/>
      <c r="X161" s="63"/>
      <c r="Y161" s="63"/>
      <c r="Z161" s="63"/>
      <c r="AA161" s="63"/>
      <c r="AB161" s="63"/>
      <c r="AC161" s="63"/>
      <c r="AD161" s="63"/>
      <c r="AE161" s="63"/>
      <c r="AF161" s="63"/>
      <c r="AG161" s="63"/>
      <c r="AH161" s="63"/>
      <c r="AI161" s="63">
        <f t="shared" si="362"/>
        <v>0</v>
      </c>
      <c r="AJ161" s="63"/>
      <c r="AK161" s="63"/>
      <c r="AL161" s="63"/>
      <c r="AM161" s="63"/>
      <c r="AN161" s="63"/>
      <c r="AO161" s="63"/>
      <c r="AP161" s="63"/>
      <c r="AQ161" s="63"/>
      <c r="AR161" s="63"/>
      <c r="AS161" s="63"/>
      <c r="AT161" s="57"/>
      <c r="AU161" s="57"/>
      <c r="AV161" s="57"/>
      <c r="AW161" s="57"/>
      <c r="AX161" s="57"/>
      <c r="AY161" s="57"/>
      <c r="AZ161" s="57"/>
      <c r="BA161" s="57"/>
      <c r="BB161" s="57"/>
      <c r="BC161" s="57"/>
      <c r="BD161" s="57"/>
      <c r="BE161" s="57"/>
      <c r="BF161" s="57"/>
      <c r="BG161" s="57"/>
      <c r="BH161" s="57"/>
      <c r="BI161" s="57"/>
      <c r="BJ161" s="57"/>
      <c r="BK161" s="57"/>
      <c r="BL161" s="57"/>
      <c r="BM161" s="57"/>
      <c r="BN161" s="57"/>
      <c r="BO161" s="57"/>
      <c r="BP161" s="57"/>
      <c r="BQ161" s="57"/>
      <c r="BR161" s="57"/>
      <c r="BS161" s="57"/>
      <c r="BT161" s="57"/>
      <c r="BU161" s="57"/>
      <c r="BV161" s="57"/>
      <c r="BW161" s="57"/>
      <c r="BX161" s="57"/>
      <c r="BY161" s="57"/>
      <c r="BZ161" s="57"/>
      <c r="CA161" s="57"/>
      <c r="CB161" s="57"/>
    </row>
    <row r="162" spans="2:80" ht="15.75" hidden="1" customHeight="1" outlineLevel="1" x14ac:dyDescent="0.25">
      <c r="B162" s="8" t="s">
        <v>69</v>
      </c>
      <c r="J162" s="63"/>
      <c r="K162" s="63"/>
      <c r="L162" s="63"/>
      <c r="M162" s="63"/>
      <c r="N162" s="66">
        <f t="shared" ref="N162:U162" si="375">SUM(N157:N158)*0.13</f>
        <v>65000</v>
      </c>
      <c r="O162" s="66">
        <f t="shared" si="375"/>
        <v>65000</v>
      </c>
      <c r="P162" s="66">
        <f t="shared" si="375"/>
        <v>65000</v>
      </c>
      <c r="Q162" s="66">
        <f t="shared" si="375"/>
        <v>65000</v>
      </c>
      <c r="R162" s="66">
        <f t="shared" si="375"/>
        <v>65000</v>
      </c>
      <c r="S162" s="66">
        <f t="shared" si="375"/>
        <v>65000</v>
      </c>
      <c r="T162" s="66">
        <f t="shared" si="375"/>
        <v>65000</v>
      </c>
      <c r="U162" s="66">
        <f t="shared" si="375"/>
        <v>65000</v>
      </c>
      <c r="V162" s="66">
        <f t="shared" ref="V162:AA162" si="376">(SUM(V135:V158)+SUM(V167:V170))*0.13</f>
        <v>765144.48864624603</v>
      </c>
      <c r="W162" s="66">
        <f t="shared" si="376"/>
        <v>765333.98835026193</v>
      </c>
      <c r="X162" s="66">
        <f t="shared" si="376"/>
        <v>767142.31094380235</v>
      </c>
      <c r="Y162" s="66">
        <f t="shared" si="376"/>
        <v>768309.1402234087</v>
      </c>
      <c r="Z162" s="66">
        <f t="shared" si="376"/>
        <v>769554.15378706076</v>
      </c>
      <c r="AA162" s="66">
        <f t="shared" si="376"/>
        <v>770974.88861534034</v>
      </c>
      <c r="AB162" s="66">
        <f t="shared" ref="AB162:AG162" si="377">(SUM(AB135:AB158)+SUM(AB167:AB170))*0.15</f>
        <v>891378.1675332794</v>
      </c>
      <c r="AC162" s="66">
        <f t="shared" si="377"/>
        <v>893219.40841847658</v>
      </c>
      <c r="AD162" s="66">
        <f t="shared" si="377"/>
        <v>895287.45821856742</v>
      </c>
      <c r="AE162" s="66">
        <f t="shared" si="377"/>
        <v>897560.30040931143</v>
      </c>
      <c r="AF162" s="66">
        <f t="shared" si="377"/>
        <v>900039.3064392755</v>
      </c>
      <c r="AG162" s="66">
        <f t="shared" si="377"/>
        <v>902812.80827004265</v>
      </c>
      <c r="AH162" s="66">
        <f>(SUM(AH135:AH158)+SUM(AH167:AH170))*0.13</f>
        <v>949394.34986081556</v>
      </c>
      <c r="AI162" s="63">
        <f t="shared" si="362"/>
        <v>949394.34986081556</v>
      </c>
      <c r="AJ162" s="66">
        <f t="shared" ref="AJ162:AK162" si="378">(SUM(AJ135:AJ158)+SUM(AJ167:AJ170))*0.13</f>
        <v>942853.33275728021</v>
      </c>
      <c r="AK162" s="66">
        <f t="shared" si="378"/>
        <v>946587.30455963395</v>
      </c>
      <c r="AL162" s="66">
        <f t="shared" ref="AL162:AP162" si="379">(SUM(AL135:AL158)+SUM(AL167:AL170))*0.15</f>
        <v>1081940.4790002448</v>
      </c>
      <c r="AM162" s="66">
        <f t="shared" si="379"/>
        <v>1087170.0224481977</v>
      </c>
      <c r="AN162" s="66">
        <f t="shared" si="379"/>
        <v>1077920.6725442631</v>
      </c>
      <c r="AO162" s="66">
        <f t="shared" si="379"/>
        <v>1084168.4933889417</v>
      </c>
      <c r="AP162" s="66">
        <f t="shared" si="379"/>
        <v>1091064.447036139</v>
      </c>
      <c r="AQ162" s="66">
        <f t="shared" ref="AQ162:AS162" si="380">(SUM(AQ135:AQ158)+SUM(AQ167:AQ170))*0.18</f>
        <v>1318384.8379524134</v>
      </c>
      <c r="AR162" s="66">
        <f t="shared" si="380"/>
        <v>1310398.787428898</v>
      </c>
      <c r="AS162" s="66">
        <f t="shared" si="380"/>
        <v>1321447.86498928</v>
      </c>
      <c r="AT162" s="57"/>
      <c r="AU162" s="57"/>
      <c r="AV162" s="57"/>
      <c r="AW162" s="57"/>
      <c r="AX162" s="57"/>
      <c r="AY162" s="57"/>
      <c r="AZ162" s="57"/>
      <c r="BA162" s="57"/>
      <c r="BB162" s="57"/>
      <c r="BC162" s="57"/>
      <c r="BD162" s="57"/>
      <c r="BE162" s="57"/>
      <c r="BF162" s="57"/>
      <c r="BG162" s="57"/>
      <c r="BH162" s="57"/>
      <c r="BI162" s="57"/>
      <c r="BJ162" s="57"/>
      <c r="BK162" s="57"/>
      <c r="BL162" s="57"/>
      <c r="BM162" s="57"/>
      <c r="BN162" s="57"/>
      <c r="BO162" s="57"/>
      <c r="BP162" s="57"/>
      <c r="BQ162" s="57"/>
      <c r="BR162" s="57"/>
      <c r="BS162" s="57"/>
      <c r="BT162" s="57"/>
      <c r="BU162" s="57"/>
      <c r="BV162" s="57"/>
      <c r="BW162" s="57"/>
      <c r="BX162" s="57"/>
      <c r="BY162" s="57"/>
      <c r="BZ162" s="57"/>
      <c r="CA162" s="57"/>
      <c r="CB162" s="57"/>
    </row>
    <row r="163" spans="2:80" ht="15.75" hidden="1" customHeight="1" outlineLevel="1" x14ac:dyDescent="0.25">
      <c r="B163" s="8" t="s">
        <v>71</v>
      </c>
      <c r="J163" s="63"/>
      <c r="K163" s="63"/>
      <c r="L163" s="63"/>
      <c r="M163" s="63"/>
      <c r="N163" s="66">
        <f t="shared" ref="N163:U163" si="381">SUM(N157:N158)*0.076</f>
        <v>38000</v>
      </c>
      <c r="O163" s="66">
        <f t="shared" si="381"/>
        <v>38000</v>
      </c>
      <c r="P163" s="66">
        <f t="shared" si="381"/>
        <v>38000</v>
      </c>
      <c r="Q163" s="66">
        <f t="shared" si="381"/>
        <v>38000</v>
      </c>
      <c r="R163" s="66">
        <f t="shared" si="381"/>
        <v>38000</v>
      </c>
      <c r="S163" s="66">
        <f t="shared" si="381"/>
        <v>38000</v>
      </c>
      <c r="T163" s="66">
        <f t="shared" si="381"/>
        <v>38000</v>
      </c>
      <c r="U163" s="66">
        <f t="shared" si="381"/>
        <v>38000</v>
      </c>
      <c r="V163" s="66">
        <f t="shared" ref="V163:AS163" si="382">(V135+V136+V137+V138+V140+V147+V148+V152+V156+V155+V153+V157+V158+V167+V169+V170)*0.076</f>
        <v>272515.23951626685</v>
      </c>
      <c r="W163" s="66">
        <f t="shared" si="382"/>
        <v>272626.02395861462</v>
      </c>
      <c r="X163" s="66">
        <f t="shared" si="382"/>
        <v>273683.19716714596</v>
      </c>
      <c r="Y163" s="66">
        <f t="shared" si="382"/>
        <v>274365.34351522347</v>
      </c>
      <c r="Z163" s="66">
        <f t="shared" si="382"/>
        <v>275093.19759858935</v>
      </c>
      <c r="AA163" s="66">
        <f t="shared" si="382"/>
        <v>275923.78103666054</v>
      </c>
      <c r="AB163" s="66">
        <f t="shared" si="382"/>
        <v>276831.60488352826</v>
      </c>
      <c r="AC163" s="66">
        <f t="shared" si="382"/>
        <v>277764.50026536151</v>
      </c>
      <c r="AD163" s="66">
        <f t="shared" si="382"/>
        <v>278812.31216407416</v>
      </c>
      <c r="AE163" s="66">
        <f t="shared" si="382"/>
        <v>279963.88554071786</v>
      </c>
      <c r="AF163" s="66">
        <f t="shared" si="382"/>
        <v>281219.9152625663</v>
      </c>
      <c r="AG163" s="66">
        <f t="shared" si="382"/>
        <v>282625.1561901549</v>
      </c>
      <c r="AH163" s="66">
        <f t="shared" si="382"/>
        <v>355150.5429955537</v>
      </c>
      <c r="AI163" s="66">
        <f t="shared" si="382"/>
        <v>355150.5429955537</v>
      </c>
      <c r="AJ163" s="66">
        <f t="shared" si="382"/>
        <v>351326.5637657945</v>
      </c>
      <c r="AK163" s="66">
        <f t="shared" si="382"/>
        <v>353509.50112717057</v>
      </c>
      <c r="AL163" s="66">
        <f t="shared" si="382"/>
        <v>348303.17602679069</v>
      </c>
      <c r="AM163" s="66">
        <f t="shared" si="382"/>
        <v>350952.81137375347</v>
      </c>
      <c r="AN163" s="66">
        <f t="shared" si="382"/>
        <v>346266.47408909333</v>
      </c>
      <c r="AO163" s="66">
        <f t="shared" si="382"/>
        <v>349432.03665039717</v>
      </c>
      <c r="AP163" s="66">
        <f t="shared" si="382"/>
        <v>352925.98649831046</v>
      </c>
      <c r="AQ163" s="66">
        <f t="shared" si="382"/>
        <v>356771.37602435239</v>
      </c>
      <c r="AR163" s="66">
        <f t="shared" si="382"/>
        <v>353399.48802553478</v>
      </c>
      <c r="AS163" s="66">
        <f t="shared" si="382"/>
        <v>358064.6541065849</v>
      </c>
      <c r="AT163" s="57"/>
      <c r="AU163" s="57"/>
      <c r="AV163" s="57"/>
      <c r="AW163" s="57"/>
      <c r="AX163" s="57"/>
      <c r="AY163" s="57"/>
      <c r="AZ163" s="57"/>
      <c r="BA163" s="57"/>
      <c r="BB163" s="57"/>
      <c r="BC163" s="57"/>
      <c r="BD163" s="57"/>
      <c r="BE163" s="57"/>
      <c r="BF163" s="57"/>
      <c r="BG163" s="57"/>
      <c r="BH163" s="57"/>
      <c r="BI163" s="57"/>
      <c r="BJ163" s="57"/>
      <c r="BK163" s="57"/>
      <c r="BL163" s="57"/>
      <c r="BM163" s="57"/>
      <c r="BN163" s="57"/>
      <c r="BO163" s="57"/>
      <c r="BP163" s="57"/>
      <c r="BQ163" s="57"/>
      <c r="BR163" s="57"/>
      <c r="BS163" s="57"/>
      <c r="BT163" s="57"/>
      <c r="BU163" s="57"/>
      <c r="BV163" s="57"/>
      <c r="BW163" s="57"/>
      <c r="BX163" s="57"/>
      <c r="BY163" s="57"/>
      <c r="BZ163" s="57"/>
      <c r="CA163" s="57"/>
      <c r="CB163" s="57"/>
    </row>
    <row r="164" spans="2:80" ht="15.75" hidden="1" customHeight="1" outlineLevel="1" x14ac:dyDescent="0.25">
      <c r="J164" s="63"/>
      <c r="K164" s="63"/>
      <c r="L164" s="63"/>
      <c r="M164" s="63"/>
      <c r="N164" s="63"/>
      <c r="O164" s="66"/>
      <c r="P164" s="66"/>
      <c r="Q164" s="66"/>
      <c r="R164" s="66"/>
      <c r="S164" s="66"/>
      <c r="T164" s="66"/>
      <c r="U164" s="66"/>
      <c r="V164" s="63"/>
      <c r="W164" s="63"/>
      <c r="X164" s="63"/>
      <c r="Y164" s="63"/>
      <c r="Z164" s="63"/>
      <c r="AA164" s="63"/>
      <c r="AH164" s="57"/>
      <c r="AI164" s="63">
        <f t="shared" ref="AI164:AI177" si="383">AH164</f>
        <v>0</v>
      </c>
      <c r="AJ164" s="57"/>
      <c r="AK164" s="57"/>
      <c r="AL164" s="57"/>
      <c r="AM164" s="57"/>
      <c r="AN164" s="57"/>
      <c r="AO164" s="57"/>
      <c r="AP164" s="57"/>
      <c r="AQ164" s="57"/>
      <c r="AR164" s="57"/>
      <c r="AS164" s="57"/>
      <c r="AT164" s="57"/>
      <c r="AU164" s="57"/>
      <c r="AV164" s="57"/>
      <c r="AW164" s="57"/>
      <c r="AX164" s="57"/>
      <c r="AY164" s="57"/>
      <c r="AZ164" s="57"/>
      <c r="BA164" s="57"/>
      <c r="BB164" s="57"/>
      <c r="BC164" s="57"/>
      <c r="BD164" s="57"/>
      <c r="BE164" s="57"/>
      <c r="BF164" s="57"/>
      <c r="BG164" s="57"/>
      <c r="BH164" s="57"/>
      <c r="BI164" s="57"/>
      <c r="BJ164" s="57"/>
      <c r="BK164" s="57"/>
      <c r="BL164" s="57"/>
      <c r="BM164" s="57"/>
      <c r="BN164" s="57"/>
      <c r="BO164" s="57"/>
      <c r="BP164" s="57"/>
      <c r="BQ164" s="57"/>
      <c r="BR164" s="57"/>
      <c r="BS164" s="57"/>
      <c r="BT164" s="57"/>
      <c r="BU164" s="57"/>
      <c r="BV164" s="57"/>
      <c r="BW164" s="57"/>
      <c r="BX164" s="57"/>
      <c r="BY164" s="57"/>
      <c r="BZ164" s="57"/>
      <c r="CA164" s="57"/>
      <c r="CB164" s="57"/>
    </row>
    <row r="165" spans="2:80" ht="15.75" customHeight="1" x14ac:dyDescent="0.25">
      <c r="B165" s="8"/>
      <c r="J165" s="63"/>
      <c r="K165" s="63"/>
      <c r="L165" s="63"/>
      <c r="M165" s="63"/>
      <c r="N165" s="63"/>
      <c r="O165" s="63"/>
      <c r="P165" s="63"/>
      <c r="Q165" s="63"/>
      <c r="R165" s="63"/>
      <c r="S165" s="63"/>
      <c r="T165" s="63"/>
      <c r="U165" s="63"/>
      <c r="V165" s="63"/>
      <c r="W165" s="63"/>
      <c r="X165" s="63"/>
      <c r="Y165" s="63"/>
      <c r="Z165" s="63"/>
      <c r="AA165" s="63"/>
      <c r="AH165" s="57"/>
      <c r="AI165" s="63">
        <f t="shared" si="383"/>
        <v>0</v>
      </c>
      <c r="AJ165" s="57"/>
      <c r="AK165" s="57"/>
      <c r="AL165" s="57"/>
      <c r="AM165" s="57"/>
      <c r="AN165" s="57"/>
      <c r="AO165" s="57"/>
      <c r="AP165" s="57"/>
      <c r="AQ165" s="57"/>
      <c r="AR165" s="57"/>
      <c r="AS165" s="57"/>
      <c r="AT165" s="57"/>
      <c r="AU165" s="57"/>
      <c r="AV165" s="57"/>
      <c r="AW165" s="57"/>
      <c r="AX165" s="57"/>
      <c r="AY165" s="57"/>
      <c r="AZ165" s="57"/>
      <c r="BA165" s="57"/>
      <c r="BB165" s="57"/>
      <c r="BC165" s="57"/>
      <c r="BD165" s="57"/>
      <c r="BE165" s="57"/>
      <c r="BF165" s="57"/>
      <c r="BG165" s="57"/>
      <c r="BH165" s="57"/>
      <c r="BI165" s="57"/>
      <c r="BJ165" s="57"/>
      <c r="BK165" s="57"/>
      <c r="BL165" s="57"/>
      <c r="BM165" s="57"/>
      <c r="BN165" s="57"/>
      <c r="BO165" s="57"/>
      <c r="BP165" s="57"/>
      <c r="BQ165" s="57"/>
      <c r="BR165" s="57"/>
      <c r="BS165" s="57"/>
      <c r="BT165" s="57"/>
      <c r="BU165" s="57"/>
      <c r="BV165" s="57"/>
      <c r="BW165" s="57"/>
      <c r="BX165" s="57"/>
      <c r="BY165" s="57"/>
      <c r="BZ165" s="57"/>
      <c r="CA165" s="57"/>
      <c r="CB165" s="57"/>
    </row>
    <row r="166" spans="2:80" ht="15.75" customHeight="1" collapsed="1" x14ac:dyDescent="0.25">
      <c r="B166" s="61" t="s">
        <v>51</v>
      </c>
      <c r="J166" s="62">
        <f t="shared" ref="J166:AH166" si="384">SUM(J167:J178)</f>
        <v>593900</v>
      </c>
      <c r="K166" s="62">
        <f t="shared" si="384"/>
        <v>770970</v>
      </c>
      <c r="L166" s="62">
        <f t="shared" si="384"/>
        <v>867454</v>
      </c>
      <c r="M166" s="62">
        <f t="shared" si="384"/>
        <v>1064029.7999999998</v>
      </c>
      <c r="N166" s="62">
        <f t="shared" si="384"/>
        <v>1204546.7733333332</v>
      </c>
      <c r="O166" s="62">
        <f t="shared" si="384"/>
        <v>1356757.461333333</v>
      </c>
      <c r="P166" s="62">
        <f t="shared" si="384"/>
        <v>1532283.5082666664</v>
      </c>
      <c r="Q166" s="62">
        <f t="shared" si="384"/>
        <v>1745496.8765866663</v>
      </c>
      <c r="R166" s="62">
        <f t="shared" si="384"/>
        <v>1979853.8337706665</v>
      </c>
      <c r="S166" s="62">
        <f t="shared" si="384"/>
        <v>2311957.053858133</v>
      </c>
      <c r="T166" s="62">
        <f t="shared" si="384"/>
        <v>2646028.1473006923</v>
      </c>
      <c r="U166" s="62">
        <f t="shared" si="384"/>
        <v>3074755.8300941647</v>
      </c>
      <c r="V166" s="62">
        <f t="shared" si="384"/>
        <v>3229070.2870875699</v>
      </c>
      <c r="W166" s="62">
        <f t="shared" si="384"/>
        <v>3538885.5571510354</v>
      </c>
      <c r="X166" s="62">
        <f t="shared" si="384"/>
        <v>3891102.332269521</v>
      </c>
      <c r="Y166" s="62">
        <f t="shared" si="384"/>
        <v>4271448.2975047044</v>
      </c>
      <c r="Z166" s="62">
        <f t="shared" si="384"/>
        <v>4689014.0277207447</v>
      </c>
      <c r="AA166" s="62">
        <f t="shared" si="384"/>
        <v>5148107.9044991974</v>
      </c>
      <c r="AB166" s="62">
        <f t="shared" si="384"/>
        <v>5652556.9280284261</v>
      </c>
      <c r="AC166" s="62">
        <f t="shared" si="384"/>
        <v>6206549.4322034717</v>
      </c>
      <c r="AD166" s="62">
        <f t="shared" si="384"/>
        <v>6816181.5859890981</v>
      </c>
      <c r="AE166" s="62">
        <f t="shared" si="384"/>
        <v>7486900.7322280342</v>
      </c>
      <c r="AF166" s="62">
        <f t="shared" si="384"/>
        <v>8224972.6472169105</v>
      </c>
      <c r="AG166" s="62">
        <f t="shared" si="384"/>
        <v>9037668.3763468079</v>
      </c>
      <c r="AH166" s="62">
        <f t="shared" si="384"/>
        <v>10286818.616661498</v>
      </c>
      <c r="AI166" s="63">
        <f t="shared" si="383"/>
        <v>10286818.616661498</v>
      </c>
      <c r="AJ166" s="62">
        <f t="shared" ref="AJ166:AS166" si="385">SUM(AJ167:AJ178)</f>
        <v>12270932.881550066</v>
      </c>
      <c r="AK166" s="62">
        <f t="shared" si="385"/>
        <v>13471326.100782463</v>
      </c>
      <c r="AL166" s="62">
        <f t="shared" si="385"/>
        <v>14691424.168784045</v>
      </c>
      <c r="AM166" s="62">
        <f t="shared" si="385"/>
        <v>16143468.312575299</v>
      </c>
      <c r="AN166" s="62">
        <f t="shared" si="385"/>
        <v>17640491.729786545</v>
      </c>
      <c r="AO166" s="62">
        <f t="shared" si="385"/>
        <v>19396730.70363294</v>
      </c>
      <c r="AP166" s="62">
        <f t="shared" si="385"/>
        <v>21328788.258302428</v>
      </c>
      <c r="AQ166" s="62">
        <f t="shared" si="385"/>
        <v>23454208.574010316</v>
      </c>
      <c r="AR166" s="62">
        <f t="shared" si="385"/>
        <v>25692415.69480513</v>
      </c>
      <c r="AS166" s="62">
        <f t="shared" si="385"/>
        <v>28264953.343434401</v>
      </c>
      <c r="AT166" s="57"/>
      <c r="AU166" s="57"/>
      <c r="AV166" s="57"/>
      <c r="AW166" s="57"/>
      <c r="AX166" s="57"/>
      <c r="AY166" s="57"/>
      <c r="AZ166" s="57"/>
      <c r="BA166" s="57"/>
      <c r="BB166" s="57"/>
      <c r="BC166" s="57"/>
      <c r="BD166" s="57"/>
      <c r="BE166" s="57"/>
      <c r="BF166" s="57"/>
      <c r="BG166" s="57"/>
      <c r="BH166" s="57"/>
      <c r="BI166" s="57"/>
      <c r="BJ166" s="57"/>
      <c r="BK166" s="57"/>
      <c r="BL166" s="57"/>
      <c r="BM166" s="57"/>
      <c r="BN166" s="57"/>
      <c r="BO166" s="57"/>
      <c r="BP166" s="57"/>
      <c r="BQ166" s="57"/>
      <c r="BR166" s="57"/>
      <c r="BS166" s="57"/>
      <c r="BT166" s="57"/>
      <c r="BU166" s="57"/>
      <c r="BV166" s="57"/>
      <c r="BW166" s="57"/>
      <c r="BX166" s="57"/>
      <c r="BY166" s="57"/>
      <c r="BZ166" s="57"/>
      <c r="CA166" s="57"/>
      <c r="CB166" s="57"/>
    </row>
    <row r="167" spans="2:80" ht="15.75" hidden="1" customHeight="1" outlineLevel="1" x14ac:dyDescent="0.25">
      <c r="B167" s="8" t="s">
        <v>52</v>
      </c>
      <c r="J167" s="63">
        <v>150000</v>
      </c>
      <c r="K167" s="63">
        <f>J167*1.1</f>
        <v>165000</v>
      </c>
      <c r="L167" s="63">
        <f t="shared" ref="L167:U167" si="386">K167</f>
        <v>165000</v>
      </c>
      <c r="M167" s="63">
        <f t="shared" si="386"/>
        <v>165000</v>
      </c>
      <c r="N167" s="63">
        <f t="shared" si="386"/>
        <v>165000</v>
      </c>
      <c r="O167" s="63">
        <f t="shared" si="386"/>
        <v>165000</v>
      </c>
      <c r="P167" s="63">
        <f t="shared" si="386"/>
        <v>165000</v>
      </c>
      <c r="Q167" s="63">
        <f t="shared" si="386"/>
        <v>165000</v>
      </c>
      <c r="R167" s="63">
        <f t="shared" si="386"/>
        <v>165000</v>
      </c>
      <c r="S167" s="63">
        <f t="shared" si="386"/>
        <v>165000</v>
      </c>
      <c r="T167" s="63">
        <f t="shared" si="386"/>
        <v>165000</v>
      </c>
      <c r="U167" s="63">
        <f t="shared" si="386"/>
        <v>165000</v>
      </c>
      <c r="V167" s="63">
        <f t="shared" ref="V167:AG167" si="387">(V123-10000000)*0.01</f>
        <v>-48273.164259646517</v>
      </c>
      <c r="W167" s="63">
        <f t="shared" si="387"/>
        <v>-46815.474228754923</v>
      </c>
      <c r="X167" s="63">
        <f t="shared" si="387"/>
        <v>-32905.300432290169</v>
      </c>
      <c r="Y167" s="63">
        <f t="shared" si="387"/>
        <v>-23929.690589164748</v>
      </c>
      <c r="Z167" s="63">
        <f t="shared" si="387"/>
        <v>-14352.66317645589</v>
      </c>
      <c r="AA167" s="63">
        <f t="shared" si="387"/>
        <v>-3423.9337281511166</v>
      </c>
      <c r="AB167" s="63">
        <f t="shared" si="387"/>
        <v>8521.1168885296029</v>
      </c>
      <c r="AC167" s="63">
        <f t="shared" si="387"/>
        <v>20796.056123177557</v>
      </c>
      <c r="AD167" s="63">
        <f t="shared" si="387"/>
        <v>34583.054790449271</v>
      </c>
      <c r="AE167" s="63">
        <f t="shared" si="387"/>
        <v>49735.336062076858</v>
      </c>
      <c r="AF167" s="63">
        <f t="shared" si="387"/>
        <v>66262.042928503739</v>
      </c>
      <c r="AG167" s="63">
        <f t="shared" si="387"/>
        <v>84752.055133617148</v>
      </c>
      <c r="AH167" s="63">
        <f>(AH123-20000000)*0.01</f>
        <v>25633.460467811376</v>
      </c>
      <c r="AI167" s="63">
        <f t="shared" si="383"/>
        <v>25633.460467811376</v>
      </c>
      <c r="AJ167" s="63">
        <f t="shared" ref="AJ167:AK167" si="388">(AJ123-30000000)*0.01</f>
        <v>-24682.055713229962</v>
      </c>
      <c r="AK167" s="63">
        <f t="shared" si="388"/>
        <v>4040.8043048759923</v>
      </c>
      <c r="AL167" s="63">
        <f t="shared" ref="AL167:AM167" si="389">(AL123-40000000)*0.01</f>
        <v>-64463.473331701236</v>
      </c>
      <c r="AM167" s="63">
        <f t="shared" si="389"/>
        <v>-29599.850345349165</v>
      </c>
      <c r="AN167" s="63">
        <f t="shared" ref="AN167:AQ167" si="390">(AN123-50000000)*0.01</f>
        <v>-91262.183038246105</v>
      </c>
      <c r="AO167" s="63">
        <f t="shared" si="390"/>
        <v>-49610.04407372095</v>
      </c>
      <c r="AP167" s="63">
        <f t="shared" si="390"/>
        <v>-3637.0197590731832</v>
      </c>
      <c r="AQ167" s="63">
        <f t="shared" si="390"/>
        <v>46960.210846741349</v>
      </c>
      <c r="AR167" s="63">
        <f t="shared" ref="AR167:AS167" si="391">(AR123-60000000)*0.01</f>
        <v>2593.2634938787669</v>
      </c>
      <c r="AS167" s="63">
        <f t="shared" si="391"/>
        <v>63977.027718222518</v>
      </c>
      <c r="AT167" s="57"/>
      <c r="AU167" s="57"/>
      <c r="AV167" s="57"/>
      <c r="AW167" s="57"/>
      <c r="AX167" s="57"/>
      <c r="AY167" s="57"/>
      <c r="AZ167" s="57"/>
      <c r="BA167" s="57"/>
      <c r="BB167" s="57"/>
      <c r="BC167" s="57"/>
      <c r="BD167" s="57"/>
      <c r="BE167" s="57"/>
      <c r="BF167" s="57"/>
      <c r="BG167" s="57"/>
      <c r="BH167" s="57"/>
      <c r="BI167" s="57"/>
      <c r="BJ167" s="57"/>
      <c r="BK167" s="57"/>
      <c r="BL167" s="57"/>
      <c r="BM167" s="57"/>
      <c r="BN167" s="57"/>
      <c r="BO167" s="57"/>
      <c r="BP167" s="57"/>
      <c r="BQ167" s="57"/>
      <c r="BR167" s="57"/>
      <c r="BS167" s="57"/>
      <c r="BT167" s="57"/>
      <c r="BU167" s="57"/>
      <c r="BV167" s="57"/>
      <c r="BW167" s="57"/>
      <c r="BX167" s="57"/>
      <c r="BY167" s="57"/>
      <c r="BZ167" s="57"/>
      <c r="CA167" s="57"/>
      <c r="CB167" s="57"/>
    </row>
    <row r="168" spans="2:80" ht="15.75" hidden="1" customHeight="1" outlineLevel="1" x14ac:dyDescent="0.25">
      <c r="B168" s="8" t="s">
        <v>53</v>
      </c>
      <c r="J168" s="63"/>
      <c r="K168" s="63"/>
      <c r="L168" s="63"/>
      <c r="M168" s="66"/>
      <c r="N168" s="66"/>
      <c r="O168" s="66"/>
      <c r="P168" s="66"/>
      <c r="Q168" s="66"/>
      <c r="R168" s="66"/>
      <c r="S168" s="66"/>
      <c r="T168" s="66"/>
      <c r="U168" s="66"/>
      <c r="V168" s="63"/>
      <c r="W168" s="63"/>
      <c r="X168" s="63"/>
      <c r="Y168" s="63"/>
      <c r="Z168" s="63"/>
      <c r="AA168" s="63"/>
      <c r="AH168" s="57"/>
      <c r="AI168" s="63">
        <f t="shared" si="383"/>
        <v>0</v>
      </c>
      <c r="AJ168" s="57"/>
      <c r="AK168" s="57"/>
      <c r="AL168" s="57"/>
      <c r="AM168" s="57"/>
      <c r="AN168" s="57"/>
      <c r="AO168" s="57"/>
      <c r="AP168" s="63"/>
      <c r="AQ168" s="57"/>
      <c r="AR168" s="57"/>
      <c r="AS168" s="57"/>
      <c r="AT168" s="57"/>
      <c r="AU168" s="57"/>
      <c r="AV168" s="57"/>
      <c r="AW168" s="57"/>
      <c r="AX168" s="57"/>
      <c r="AY168" s="57"/>
      <c r="AZ168" s="57"/>
      <c r="BA168" s="57"/>
      <c r="BB168" s="57"/>
      <c r="BC168" s="57"/>
      <c r="BD168" s="57"/>
      <c r="BE168" s="57"/>
      <c r="BF168" s="57"/>
      <c r="BG168" s="57"/>
      <c r="BH168" s="57"/>
      <c r="BI168" s="57"/>
      <c r="BJ168" s="57"/>
      <c r="BK168" s="57"/>
      <c r="BL168" s="57"/>
      <c r="BM168" s="57"/>
      <c r="BN168" s="57"/>
      <c r="BO168" s="57"/>
      <c r="BP168" s="57"/>
      <c r="BQ168" s="57"/>
      <c r="BR168" s="57"/>
      <c r="BS168" s="57"/>
      <c r="BT168" s="57"/>
      <c r="BU168" s="57"/>
      <c r="BV168" s="57"/>
      <c r="BW168" s="57"/>
      <c r="BX168" s="57"/>
      <c r="BY168" s="57"/>
      <c r="BZ168" s="57"/>
      <c r="CA168" s="57"/>
      <c r="CB168" s="57"/>
    </row>
    <row r="169" spans="2:80" ht="15.75" hidden="1" customHeight="1" outlineLevel="1" x14ac:dyDescent="0.25">
      <c r="B169" s="8" t="s">
        <v>54</v>
      </c>
      <c r="J169" s="63"/>
      <c r="K169" s="63">
        <f t="shared" ref="K169:M169" si="392">K152*1+1000000*0.03</f>
        <v>90000</v>
      </c>
      <c r="L169" s="63">
        <f t="shared" si="392"/>
        <v>90000</v>
      </c>
      <c r="M169" s="63">
        <f t="shared" si="392"/>
        <v>90000</v>
      </c>
      <c r="N169" s="63">
        <f t="shared" ref="N169:R169" si="393">N152*1+1500000*0.03</f>
        <v>105000</v>
      </c>
      <c r="O169" s="63">
        <f t="shared" si="393"/>
        <v>105000</v>
      </c>
      <c r="P169" s="63">
        <f t="shared" si="393"/>
        <v>105000</v>
      </c>
      <c r="Q169" s="63">
        <f t="shared" si="393"/>
        <v>105000</v>
      </c>
      <c r="R169" s="63">
        <f t="shared" si="393"/>
        <v>105000</v>
      </c>
      <c r="S169" s="63">
        <f t="shared" ref="S169:U169" si="394">S152*1+2000000*0.03</f>
        <v>120000</v>
      </c>
      <c r="T169" s="63">
        <f t="shared" si="394"/>
        <v>120000</v>
      </c>
      <c r="U169" s="63">
        <f t="shared" si="394"/>
        <v>120000</v>
      </c>
      <c r="V169" s="63">
        <f t="shared" ref="V169:AG169" si="395">V152*1+2500000*0.03</f>
        <v>141000</v>
      </c>
      <c r="W169" s="63">
        <f t="shared" si="395"/>
        <v>141000</v>
      </c>
      <c r="X169" s="63">
        <f t="shared" si="395"/>
        <v>141000</v>
      </c>
      <c r="Y169" s="63">
        <f t="shared" si="395"/>
        <v>141000</v>
      </c>
      <c r="Z169" s="63">
        <f t="shared" si="395"/>
        <v>141000</v>
      </c>
      <c r="AA169" s="63">
        <f t="shared" si="395"/>
        <v>141000</v>
      </c>
      <c r="AB169" s="63">
        <f t="shared" si="395"/>
        <v>141000</v>
      </c>
      <c r="AC169" s="63">
        <f t="shared" si="395"/>
        <v>141000</v>
      </c>
      <c r="AD169" s="63">
        <f t="shared" si="395"/>
        <v>141000</v>
      </c>
      <c r="AE169" s="63">
        <f t="shared" si="395"/>
        <v>141000</v>
      </c>
      <c r="AF169" s="63">
        <f t="shared" si="395"/>
        <v>141000</v>
      </c>
      <c r="AG169" s="63">
        <f t="shared" si="395"/>
        <v>141000</v>
      </c>
      <c r="AH169" s="63">
        <f t="shared" ref="AH169:AH171" si="396">AH152*1+3500000*0.03</f>
        <v>177600</v>
      </c>
      <c r="AI169" s="63">
        <f t="shared" si="383"/>
        <v>177600</v>
      </c>
      <c r="AJ169" s="63">
        <f t="shared" ref="AJ169:AS169" si="397">AJ152*1+3500000*0.03</f>
        <v>177600</v>
      </c>
      <c r="AK169" s="63">
        <f t="shared" si="397"/>
        <v>177600</v>
      </c>
      <c r="AL169" s="63">
        <f t="shared" si="397"/>
        <v>177600</v>
      </c>
      <c r="AM169" s="63">
        <f t="shared" si="397"/>
        <v>177600</v>
      </c>
      <c r="AN169" s="63">
        <f t="shared" si="397"/>
        <v>177600</v>
      </c>
      <c r="AO169" s="63">
        <f t="shared" si="397"/>
        <v>177600</v>
      </c>
      <c r="AP169" s="63">
        <f t="shared" si="397"/>
        <v>177600</v>
      </c>
      <c r="AQ169" s="63">
        <f t="shared" si="397"/>
        <v>177600</v>
      </c>
      <c r="AR169" s="63">
        <f t="shared" si="397"/>
        <v>177600</v>
      </c>
      <c r="AS169" s="63">
        <f t="shared" si="397"/>
        <v>177600</v>
      </c>
      <c r="AT169" s="57"/>
      <c r="AU169" s="57"/>
      <c r="AV169" s="57"/>
      <c r="AW169" s="57"/>
      <c r="AX169" s="57"/>
      <c r="AY169" s="57"/>
      <c r="AZ169" s="57"/>
      <c r="BA169" s="57"/>
      <c r="BB169" s="57"/>
      <c r="BC169" s="57"/>
      <c r="BD169" s="57"/>
      <c r="BE169" s="57"/>
      <c r="BF169" s="57"/>
      <c r="BG169" s="57"/>
      <c r="BH169" s="57"/>
      <c r="BI169" s="57"/>
      <c r="BJ169" s="57"/>
      <c r="BK169" s="57"/>
      <c r="BL169" s="57"/>
      <c r="BM169" s="57"/>
      <c r="BN169" s="57"/>
      <c r="BO169" s="57"/>
      <c r="BP169" s="57"/>
      <c r="BQ169" s="57"/>
      <c r="BR169" s="57"/>
      <c r="BS169" s="57"/>
      <c r="BT169" s="57"/>
      <c r="BU169" s="57"/>
      <c r="BV169" s="57"/>
      <c r="BW169" s="57"/>
      <c r="BX169" s="57"/>
      <c r="BY169" s="57"/>
      <c r="BZ169" s="57"/>
      <c r="CA169" s="57"/>
      <c r="CB169" s="57"/>
    </row>
    <row r="170" spans="2:80" ht="15.75" hidden="1" customHeight="1" outlineLevel="1" x14ac:dyDescent="0.25">
      <c r="B170" s="8" t="s">
        <v>54</v>
      </c>
      <c r="J170" s="63"/>
      <c r="K170" s="63"/>
      <c r="L170" s="63"/>
      <c r="M170" s="63">
        <f t="shared" ref="M170:O170" si="398">M153*1+1000000*0.03</f>
        <v>90000</v>
      </c>
      <c r="N170" s="63">
        <f t="shared" si="398"/>
        <v>90000</v>
      </c>
      <c r="O170" s="63">
        <f t="shared" si="398"/>
        <v>90000</v>
      </c>
      <c r="P170" s="63">
        <f t="shared" ref="P170:R170" si="399">P153*1+1500000*0.03</f>
        <v>105000</v>
      </c>
      <c r="Q170" s="63">
        <f t="shared" si="399"/>
        <v>105000</v>
      </c>
      <c r="R170" s="63">
        <f t="shared" si="399"/>
        <v>105000</v>
      </c>
      <c r="S170" s="63">
        <f t="shared" ref="S170:U170" si="400">S153*1+2000000*0.03</f>
        <v>120000</v>
      </c>
      <c r="T170" s="63">
        <f t="shared" si="400"/>
        <v>120000</v>
      </c>
      <c r="U170" s="63">
        <f t="shared" si="400"/>
        <v>120000</v>
      </c>
      <c r="V170" s="63">
        <f t="shared" ref="V170:AG170" si="401">V153*1+2500000*0.03</f>
        <v>141000</v>
      </c>
      <c r="W170" s="63">
        <f t="shared" si="401"/>
        <v>141000</v>
      </c>
      <c r="X170" s="63">
        <f t="shared" si="401"/>
        <v>141000</v>
      </c>
      <c r="Y170" s="63">
        <f t="shared" si="401"/>
        <v>141000</v>
      </c>
      <c r="Z170" s="63">
        <f t="shared" si="401"/>
        <v>141000</v>
      </c>
      <c r="AA170" s="63">
        <f t="shared" si="401"/>
        <v>141000</v>
      </c>
      <c r="AB170" s="63">
        <f t="shared" si="401"/>
        <v>141000</v>
      </c>
      <c r="AC170" s="63">
        <f t="shared" si="401"/>
        <v>141000</v>
      </c>
      <c r="AD170" s="63">
        <f t="shared" si="401"/>
        <v>141000</v>
      </c>
      <c r="AE170" s="63">
        <f t="shared" si="401"/>
        <v>141000</v>
      </c>
      <c r="AF170" s="63">
        <f t="shared" si="401"/>
        <v>141000</v>
      </c>
      <c r="AG170" s="63">
        <f t="shared" si="401"/>
        <v>141000</v>
      </c>
      <c r="AH170" s="63">
        <f t="shared" si="396"/>
        <v>177600</v>
      </c>
      <c r="AI170" s="63">
        <f t="shared" si="383"/>
        <v>177600</v>
      </c>
      <c r="AJ170" s="63">
        <f t="shared" ref="AJ170:AS170" si="402">AJ153*1+3500000*0.03</f>
        <v>177600</v>
      </c>
      <c r="AK170" s="63">
        <f t="shared" si="402"/>
        <v>177600</v>
      </c>
      <c r="AL170" s="63">
        <f t="shared" si="402"/>
        <v>177600</v>
      </c>
      <c r="AM170" s="63">
        <f t="shared" si="402"/>
        <v>177600</v>
      </c>
      <c r="AN170" s="63">
        <f t="shared" si="402"/>
        <v>177600</v>
      </c>
      <c r="AO170" s="63">
        <f t="shared" si="402"/>
        <v>177600</v>
      </c>
      <c r="AP170" s="63">
        <f t="shared" si="402"/>
        <v>177600</v>
      </c>
      <c r="AQ170" s="63">
        <f t="shared" si="402"/>
        <v>177600</v>
      </c>
      <c r="AR170" s="63">
        <f t="shared" si="402"/>
        <v>177600</v>
      </c>
      <c r="AS170" s="63">
        <f t="shared" si="402"/>
        <v>177600</v>
      </c>
      <c r="AT170" s="57"/>
      <c r="AU170" s="57"/>
      <c r="AV170" s="57"/>
      <c r="AW170" s="57"/>
      <c r="AX170" s="57"/>
      <c r="AY170" s="57"/>
      <c r="AZ170" s="57"/>
      <c r="BA170" s="57"/>
      <c r="BB170" s="57"/>
      <c r="BC170" s="57"/>
      <c r="BD170" s="57"/>
      <c r="BE170" s="57"/>
      <c r="BF170" s="57"/>
      <c r="BG170" s="57"/>
      <c r="BH170" s="57"/>
      <c r="BI170" s="57"/>
      <c r="BJ170" s="57"/>
      <c r="BK170" s="57"/>
      <c r="BL170" s="57"/>
      <c r="BM170" s="57"/>
      <c r="BN170" s="57"/>
      <c r="BO170" s="57"/>
      <c r="BP170" s="57"/>
      <c r="BQ170" s="57"/>
      <c r="BR170" s="57"/>
      <c r="BS170" s="57"/>
      <c r="BT170" s="57"/>
      <c r="BU170" s="57"/>
      <c r="BV170" s="57"/>
      <c r="BW170" s="57"/>
      <c r="BX170" s="57"/>
      <c r="BY170" s="57"/>
      <c r="BZ170" s="57"/>
      <c r="CA170" s="57"/>
      <c r="CB170" s="57"/>
    </row>
    <row r="171" spans="2:80" ht="15.75" hidden="1" customHeight="1" outlineLevel="1" x14ac:dyDescent="0.25">
      <c r="B171" s="8" t="s">
        <v>54</v>
      </c>
      <c r="J171" s="63"/>
      <c r="K171" s="63"/>
      <c r="L171" s="63"/>
      <c r="M171" s="63"/>
      <c r="N171" s="63"/>
      <c r="O171" s="63"/>
      <c r="P171" s="63"/>
      <c r="Q171" s="63"/>
      <c r="R171" s="63"/>
      <c r="S171" s="63"/>
      <c r="T171" s="63"/>
      <c r="U171" s="63"/>
      <c r="V171" s="63"/>
      <c r="W171" s="63"/>
      <c r="X171" s="63"/>
      <c r="Y171" s="63"/>
      <c r="Z171" s="63"/>
      <c r="AA171" s="63"/>
      <c r="AB171" s="63"/>
      <c r="AC171" s="63"/>
      <c r="AD171" s="63"/>
      <c r="AE171" s="63"/>
      <c r="AF171" s="63"/>
      <c r="AG171" s="63"/>
      <c r="AH171" s="63">
        <f t="shared" si="396"/>
        <v>205000</v>
      </c>
      <c r="AI171" s="63">
        <f t="shared" si="383"/>
        <v>205000</v>
      </c>
      <c r="AJ171" s="63">
        <f t="shared" ref="AJ171:AS171" si="403">AJ154*1+3500000*0.03</f>
        <v>205000</v>
      </c>
      <c r="AK171" s="63">
        <f t="shared" si="403"/>
        <v>205000</v>
      </c>
      <c r="AL171" s="63">
        <f t="shared" si="403"/>
        <v>205000</v>
      </c>
      <c r="AM171" s="63">
        <f t="shared" si="403"/>
        <v>205000</v>
      </c>
      <c r="AN171" s="63">
        <f t="shared" si="403"/>
        <v>205000</v>
      </c>
      <c r="AO171" s="63">
        <f t="shared" si="403"/>
        <v>205000</v>
      </c>
      <c r="AP171" s="63">
        <f t="shared" si="403"/>
        <v>205000</v>
      </c>
      <c r="AQ171" s="63">
        <f t="shared" si="403"/>
        <v>205000</v>
      </c>
      <c r="AR171" s="63">
        <f t="shared" si="403"/>
        <v>205000</v>
      </c>
      <c r="AS171" s="63">
        <f t="shared" si="403"/>
        <v>205000</v>
      </c>
      <c r="AT171" s="57"/>
      <c r="AU171" s="57"/>
      <c r="AV171" s="57"/>
      <c r="AW171" s="57"/>
      <c r="AX171" s="57"/>
      <c r="AY171" s="57"/>
      <c r="AZ171" s="57"/>
      <c r="BA171" s="57"/>
      <c r="BB171" s="57"/>
      <c r="BC171" s="57"/>
      <c r="BD171" s="57"/>
      <c r="BE171" s="57"/>
      <c r="BF171" s="57"/>
      <c r="BG171" s="57"/>
      <c r="BH171" s="57"/>
      <c r="BI171" s="57"/>
      <c r="BJ171" s="57"/>
      <c r="BK171" s="57"/>
      <c r="BL171" s="57"/>
      <c r="BM171" s="57"/>
      <c r="BN171" s="57"/>
      <c r="BO171" s="57"/>
      <c r="BP171" s="57"/>
      <c r="BQ171" s="57"/>
      <c r="BR171" s="57"/>
      <c r="BS171" s="57"/>
      <c r="BT171" s="57"/>
      <c r="BU171" s="57"/>
      <c r="BV171" s="57"/>
      <c r="BW171" s="57"/>
      <c r="BX171" s="57"/>
      <c r="BY171" s="57"/>
      <c r="BZ171" s="57"/>
      <c r="CA171" s="57"/>
      <c r="CB171" s="57"/>
    </row>
    <row r="172" spans="2:80" ht="15.75" hidden="1" customHeight="1" outlineLevel="1" x14ac:dyDescent="0.25">
      <c r="B172" s="8" t="s">
        <v>55</v>
      </c>
      <c r="J172" s="63">
        <v>20000</v>
      </c>
      <c r="K172" s="63">
        <v>20000</v>
      </c>
      <c r="L172" s="63">
        <v>30000</v>
      </c>
      <c r="M172" s="63">
        <v>30000</v>
      </c>
      <c r="N172" s="63">
        <v>30000</v>
      </c>
      <c r="O172" s="63">
        <v>30000</v>
      </c>
      <c r="P172" s="63">
        <v>30000</v>
      </c>
      <c r="Q172" s="63">
        <v>30000</v>
      </c>
      <c r="R172" s="63">
        <v>30000</v>
      </c>
      <c r="S172" s="63">
        <v>30000</v>
      </c>
      <c r="T172" s="63">
        <v>30000</v>
      </c>
      <c r="U172" s="63">
        <v>30000</v>
      </c>
      <c r="V172" s="63">
        <f>U172*1.1</f>
        <v>33000</v>
      </c>
      <c r="W172" s="63">
        <f t="shared" ref="W172:AG172" si="404">V172</f>
        <v>33000</v>
      </c>
      <c r="X172" s="63">
        <f t="shared" si="404"/>
        <v>33000</v>
      </c>
      <c r="Y172" s="63">
        <f t="shared" si="404"/>
        <v>33000</v>
      </c>
      <c r="Z172" s="63">
        <f t="shared" si="404"/>
        <v>33000</v>
      </c>
      <c r="AA172" s="63">
        <f t="shared" si="404"/>
        <v>33000</v>
      </c>
      <c r="AB172" s="63">
        <f t="shared" si="404"/>
        <v>33000</v>
      </c>
      <c r="AC172" s="63">
        <f t="shared" si="404"/>
        <v>33000</v>
      </c>
      <c r="AD172" s="63">
        <f t="shared" si="404"/>
        <v>33000</v>
      </c>
      <c r="AE172" s="63">
        <f t="shared" si="404"/>
        <v>33000</v>
      </c>
      <c r="AF172" s="63">
        <f t="shared" si="404"/>
        <v>33000</v>
      </c>
      <c r="AG172" s="63">
        <f t="shared" si="404"/>
        <v>33000</v>
      </c>
      <c r="AH172" s="63">
        <f>AG172*1.1</f>
        <v>36300</v>
      </c>
      <c r="AI172" s="63">
        <f t="shared" si="383"/>
        <v>36300</v>
      </c>
      <c r="AJ172" s="63">
        <f t="shared" ref="AJ172:AS172" si="405">AI172</f>
        <v>36300</v>
      </c>
      <c r="AK172" s="63">
        <f t="shared" si="405"/>
        <v>36300</v>
      </c>
      <c r="AL172" s="63">
        <f t="shared" si="405"/>
        <v>36300</v>
      </c>
      <c r="AM172" s="63">
        <f t="shared" si="405"/>
        <v>36300</v>
      </c>
      <c r="AN172" s="63">
        <f t="shared" si="405"/>
        <v>36300</v>
      </c>
      <c r="AO172" s="63">
        <f t="shared" si="405"/>
        <v>36300</v>
      </c>
      <c r="AP172" s="63">
        <f t="shared" si="405"/>
        <v>36300</v>
      </c>
      <c r="AQ172" s="63">
        <f t="shared" si="405"/>
        <v>36300</v>
      </c>
      <c r="AR172" s="63">
        <f t="shared" si="405"/>
        <v>36300</v>
      </c>
      <c r="AS172" s="63">
        <f t="shared" si="405"/>
        <v>36300</v>
      </c>
      <c r="AT172" s="57"/>
      <c r="AU172" s="57"/>
      <c r="AV172" s="57"/>
      <c r="AW172" s="57"/>
      <c r="AX172" s="57"/>
      <c r="AY172" s="57"/>
      <c r="AZ172" s="57"/>
      <c r="BA172" s="57"/>
      <c r="BB172" s="57"/>
      <c r="BC172" s="57"/>
      <c r="BD172" s="57"/>
      <c r="BE172" s="57"/>
      <c r="BF172" s="57"/>
      <c r="BG172" s="57"/>
      <c r="BH172" s="57"/>
      <c r="BI172" s="57"/>
      <c r="BJ172" s="57"/>
      <c r="BK172" s="57"/>
      <c r="BL172" s="57"/>
      <c r="BM172" s="57"/>
      <c r="BN172" s="57"/>
      <c r="BO172" s="57"/>
      <c r="BP172" s="57"/>
      <c r="BQ172" s="57"/>
      <c r="BR172" s="57"/>
      <c r="BS172" s="57"/>
      <c r="BT172" s="57"/>
      <c r="BU172" s="57"/>
      <c r="BV172" s="57"/>
      <c r="BW172" s="57"/>
      <c r="BX172" s="57"/>
      <c r="BY172" s="57"/>
      <c r="BZ172" s="57"/>
      <c r="CA172" s="57"/>
      <c r="CB172" s="57"/>
    </row>
    <row r="173" spans="2:80" ht="15.75" hidden="1" customHeight="1" outlineLevel="1" x14ac:dyDescent="0.25">
      <c r="B173" s="8" t="s">
        <v>56</v>
      </c>
      <c r="J173" s="63">
        <v>75000</v>
      </c>
      <c r="K173" s="63">
        <v>75000</v>
      </c>
      <c r="L173" s="63">
        <v>75000</v>
      </c>
      <c r="M173" s="63">
        <v>75000</v>
      </c>
      <c r="N173" s="63">
        <v>75000</v>
      </c>
      <c r="O173" s="63">
        <v>75000</v>
      </c>
      <c r="P173" s="63">
        <v>75000</v>
      </c>
      <c r="Q173" s="63">
        <v>75000</v>
      </c>
      <c r="R173" s="63">
        <v>75000</v>
      </c>
      <c r="S173" s="63">
        <v>75000</v>
      </c>
      <c r="T173" s="63">
        <v>75000</v>
      </c>
      <c r="U173" s="63">
        <v>75000</v>
      </c>
      <c r="V173" s="63">
        <v>75000</v>
      </c>
      <c r="W173" s="63">
        <v>75000</v>
      </c>
      <c r="X173" s="63">
        <v>75000</v>
      </c>
      <c r="Y173" s="63">
        <v>75000</v>
      </c>
      <c r="Z173" s="63">
        <v>75000</v>
      </c>
      <c r="AA173" s="63">
        <v>75000</v>
      </c>
      <c r="AB173" s="63">
        <v>75000</v>
      </c>
      <c r="AC173" s="63">
        <v>75000</v>
      </c>
      <c r="AD173" s="63">
        <v>75000</v>
      </c>
      <c r="AE173" s="63">
        <v>75000</v>
      </c>
      <c r="AF173" s="63">
        <v>75000</v>
      </c>
      <c r="AG173" s="63">
        <v>75000</v>
      </c>
      <c r="AH173" s="63">
        <v>75000</v>
      </c>
      <c r="AI173" s="63">
        <f t="shared" si="383"/>
        <v>75000</v>
      </c>
      <c r="AJ173" s="63">
        <v>75000</v>
      </c>
      <c r="AK173" s="63">
        <v>75000</v>
      </c>
      <c r="AL173" s="63">
        <v>75000</v>
      </c>
      <c r="AM173" s="63">
        <v>75000</v>
      </c>
      <c r="AN173" s="63">
        <v>75000</v>
      </c>
      <c r="AO173" s="63">
        <v>75000</v>
      </c>
      <c r="AP173" s="63">
        <v>75000</v>
      </c>
      <c r="AQ173" s="63">
        <v>75000</v>
      </c>
      <c r="AR173" s="63">
        <v>75000</v>
      </c>
      <c r="AS173" s="63">
        <v>75000</v>
      </c>
      <c r="AT173" s="57"/>
      <c r="AU173" s="57"/>
      <c r="AV173" s="57"/>
      <c r="AW173" s="57"/>
      <c r="AX173" s="57"/>
      <c r="AY173" s="57"/>
      <c r="AZ173" s="57"/>
      <c r="BA173" s="57"/>
      <c r="BB173" s="57"/>
      <c r="BC173" s="57"/>
      <c r="BD173" s="57"/>
      <c r="BE173" s="57"/>
      <c r="BF173" s="57"/>
      <c r="BG173" s="57"/>
      <c r="BH173" s="57"/>
      <c r="BI173" s="57"/>
      <c r="BJ173" s="57"/>
      <c r="BK173" s="57"/>
      <c r="BL173" s="57"/>
      <c r="BM173" s="57"/>
      <c r="BN173" s="57"/>
      <c r="BO173" s="57"/>
      <c r="BP173" s="57"/>
      <c r="BQ173" s="57"/>
      <c r="BR173" s="57"/>
      <c r="BS173" s="57"/>
      <c r="BT173" s="57"/>
      <c r="BU173" s="57"/>
      <c r="BV173" s="57"/>
      <c r="BW173" s="57"/>
      <c r="BX173" s="57"/>
      <c r="BY173" s="57"/>
      <c r="BZ173" s="57"/>
      <c r="CA173" s="57"/>
      <c r="CB173" s="57"/>
    </row>
    <row r="174" spans="2:80" ht="15.75" hidden="1" customHeight="1" outlineLevel="1" x14ac:dyDescent="0.25">
      <c r="B174" s="8" t="s">
        <v>57</v>
      </c>
      <c r="J174" s="63">
        <f>(650+110)*J119</f>
        <v>38000</v>
      </c>
      <c r="K174" s="63">
        <f t="shared" ref="K174:O174" si="406">650*K121+110*K119</f>
        <v>51100</v>
      </c>
      <c r="L174" s="63">
        <f t="shared" si="406"/>
        <v>66820</v>
      </c>
      <c r="M174" s="63">
        <f t="shared" si="406"/>
        <v>84914</v>
      </c>
      <c r="N174" s="63">
        <f t="shared" si="406"/>
        <v>106626.79999999999</v>
      </c>
      <c r="O174" s="63">
        <f t="shared" si="406"/>
        <v>132682.15999999997</v>
      </c>
      <c r="P174" s="63">
        <f t="shared" ref="P174:Q174" si="407">550*P121+100*P119</f>
        <v>142136.47999999998</v>
      </c>
      <c r="Q174" s="63">
        <f t="shared" si="407"/>
        <v>174063.77599999995</v>
      </c>
      <c r="R174" s="63">
        <f t="shared" ref="R174:S174" si="408">450*R121+100*R119</f>
        <v>190877.44639999996</v>
      </c>
      <c r="S174" s="63">
        <f t="shared" si="408"/>
        <v>232104.93567999994</v>
      </c>
      <c r="T174" s="63">
        <f t="shared" ref="T174:U174" si="409">450*T121+80*T119</f>
        <v>253125.15215359992</v>
      </c>
      <c r="U174" s="63">
        <f t="shared" si="409"/>
        <v>306191.78258431994</v>
      </c>
      <c r="V174" s="63">
        <f>(450*(V121+SUM(V9:V11))+80*V119)*1.1</f>
        <v>396748.98700574716</v>
      </c>
      <c r="W174" s="63">
        <f>(450*(W121+SUM(W12:W14))+80*W119)*1.1</f>
        <v>451153.59216975869</v>
      </c>
      <c r="X174" s="63">
        <f>(450*(X121+SUM(X15:X17))+80*X119)*1.1</f>
        <v>510460.50151183159</v>
      </c>
      <c r="Y174" s="63">
        <f>(450*(Y121+SUM(Y18:Y20))+80*Y119)*1.1</f>
        <v>575257.69373844762</v>
      </c>
      <c r="Z174" s="63">
        <f>(450*(Z121+SUM(Z21:Z23))+80*Z119)*1.1</f>
        <v>646283.66048812855</v>
      </c>
      <c r="AA174" s="63">
        <f>(450*(AA121+SUM(AA24:AA26))+80*AA119)*1.1</f>
        <v>724111.09027326165</v>
      </c>
      <c r="AB174" s="63">
        <f>(450*(AB121+SUM(AB27:AB29))+80*AB119)*1.1</f>
        <v>809545.96168245282</v>
      </c>
      <c r="AC174" s="63">
        <f>(450*(AC121+SUM(AC30:AC32))+80*AC119)*1.1</f>
        <v>903684.67937521695</v>
      </c>
      <c r="AD174" s="63">
        <f>(450*(AD121+SUM(AD33:AD35))+80*AD119)*1.1</f>
        <v>1007429.6998084424</v>
      </c>
      <c r="AE174" s="63">
        <f>(450*(AE121+SUM(AE36:AE38))+80*AE119)*1.1</f>
        <v>1121911.5823664721</v>
      </c>
      <c r="AF174" s="63">
        <f>(450*(AF121+SUM(AF39:AF41))+80*AF119)*1.1</f>
        <v>1248454.1140524829</v>
      </c>
      <c r="AG174" s="63">
        <f>(450*(AG121+SUM(AG42:AG44))+80*AG119)*1.1</f>
        <v>1388385.8519537083</v>
      </c>
      <c r="AH174" s="63">
        <f>(450*(AH121+SUM(AH9:AH11)+SUM(AH45:AH47))+80*AH119)*1.1*1.1</f>
        <v>1694684.6330861249</v>
      </c>
      <c r="AI174" s="63">
        <f t="shared" si="383"/>
        <v>1694684.6330861249</v>
      </c>
      <c r="AJ174" s="63">
        <f>(450*(AJ121+SUM(AJ15:AJ17)+SUM(AJ51:AJ53))+80*AJ119)*1.1*1.1</f>
        <v>2067538.3447371118</v>
      </c>
      <c r="AK174" s="63">
        <f>(450*(AK121+SUM(AK18:AK20)+SUM(AK54:AK56))+80*AK119)*1.1*1.1</f>
        <v>2282051.8589826031</v>
      </c>
      <c r="AL174" s="63">
        <f>(450*(AL121+SUM(AL21:AL23)+SUM(AL57:AL59))+80*AL119)*1.1*1.1</f>
        <v>2517907.1640310162</v>
      </c>
      <c r="AM174" s="63">
        <f>(450*(AM121+SUM(AM24:AM26)+SUM(AM60:AM62))+80*AM119)*1.1*1.1</f>
        <v>2777216.5268383166</v>
      </c>
      <c r="AN174" s="63">
        <f>(450*(AN121+SUM(AN27:AN29)+SUM(AN63:AN65))+80*AN119)*1.1*1.1</f>
        <v>3062388.4030605224</v>
      </c>
      <c r="AO174" s="63">
        <f>(450*(AO121+SUM(AO30:AO32)+SUM(AO66:AO68))+80*AO119)*1.1*1.1</f>
        <v>3376200.0740909008</v>
      </c>
      <c r="AP174" s="63">
        <f>(450*(AP121+SUM(AP33:AP35)+SUM(AP69:AP71))+80*AP119)*1.1*1.1</f>
        <v>3721540.0408474593</v>
      </c>
      <c r="AQ174" s="63">
        <f>(450*(AQ121+SUM(AQ36:AQ38)+SUM(AQ72:AQ74))+80*AQ119)*1.1*1.1</f>
        <v>4101649.7815477042</v>
      </c>
      <c r="AR174" s="63">
        <f>(450*(AR121+SUM(AR39:AR41)+SUM(AR75:AR77))+80*AR119)*1.1*1.1</f>
        <v>4520133.4614602039</v>
      </c>
      <c r="AS174" s="63">
        <f>(450*(AS121+SUM(AS42:AS44)+SUM(AS78:AS80))+80*AS119)*1.1*1.1</f>
        <v>4980901.0675346302</v>
      </c>
      <c r="AT174" s="57"/>
      <c r="AU174" s="57"/>
      <c r="AV174" s="57"/>
      <c r="AW174" s="57"/>
      <c r="AX174" s="57"/>
      <c r="AY174" s="57"/>
      <c r="AZ174" s="57"/>
      <c r="BA174" s="57"/>
      <c r="BB174" s="57"/>
      <c r="BC174" s="57"/>
      <c r="BD174" s="57"/>
      <c r="BE174" s="57"/>
      <c r="BF174" s="57"/>
      <c r="BG174" s="57"/>
      <c r="BH174" s="57"/>
      <c r="BI174" s="57"/>
      <c r="BJ174" s="57"/>
      <c r="BK174" s="57"/>
      <c r="BL174" s="57"/>
      <c r="BM174" s="57"/>
      <c r="BN174" s="57"/>
      <c r="BO174" s="57"/>
      <c r="BP174" s="57"/>
      <c r="BQ174" s="57"/>
      <c r="BR174" s="57"/>
      <c r="BS174" s="57"/>
      <c r="BT174" s="57"/>
      <c r="BU174" s="57"/>
      <c r="BV174" s="57"/>
      <c r="BW174" s="57"/>
      <c r="BX174" s="57"/>
      <c r="BY174" s="57"/>
      <c r="BZ174" s="57"/>
      <c r="CA174" s="57"/>
      <c r="CB174" s="57"/>
    </row>
    <row r="175" spans="2:80" ht="15.75" hidden="1" customHeight="1" outlineLevel="1" x14ac:dyDescent="0.25">
      <c r="B175" s="8" t="s">
        <v>58</v>
      </c>
      <c r="J175" s="63">
        <f t="shared" ref="J175:AH175" si="410">1600+J121*5*3+(J119-J121)*5*1</f>
        <v>2350</v>
      </c>
      <c r="K175" s="63">
        <f t="shared" si="410"/>
        <v>2750</v>
      </c>
      <c r="L175" s="63">
        <f t="shared" si="410"/>
        <v>3230</v>
      </c>
      <c r="M175" s="63">
        <f t="shared" si="410"/>
        <v>3771</v>
      </c>
      <c r="N175" s="63">
        <f t="shared" si="410"/>
        <v>4420.2</v>
      </c>
      <c r="O175" s="63">
        <f t="shared" si="410"/>
        <v>5199.24</v>
      </c>
      <c r="P175" s="63">
        <f t="shared" si="410"/>
        <v>6094.0879999999988</v>
      </c>
      <c r="Q175" s="63">
        <f t="shared" si="410"/>
        <v>7167.9056</v>
      </c>
      <c r="R175" s="63">
        <f t="shared" si="410"/>
        <v>8456.4867199999971</v>
      </c>
      <c r="S175" s="63">
        <f t="shared" si="410"/>
        <v>9980.384063999998</v>
      </c>
      <c r="T175" s="63">
        <f t="shared" si="410"/>
        <v>11809.060876799998</v>
      </c>
      <c r="U175" s="63">
        <f t="shared" si="410"/>
        <v>14003.473052159999</v>
      </c>
      <c r="V175" s="63">
        <f t="shared" si="410"/>
        <v>16048.991384575998</v>
      </c>
      <c r="W175" s="63">
        <f t="shared" si="410"/>
        <v>18262.135663001594</v>
      </c>
      <c r="X175" s="63">
        <f t="shared" si="410"/>
        <v>20652.283304591358</v>
      </c>
      <c r="Y175" s="63">
        <f t="shared" si="410"/>
        <v>23239.941725700097</v>
      </c>
      <c r="Z175" s="63">
        <f t="shared" si="410"/>
        <v>26052.330807351704</v>
      </c>
      <c r="AA175" s="63">
        <f t="shared" si="410"/>
        <v>29105.116579286878</v>
      </c>
      <c r="AB175" s="63">
        <f t="shared" si="410"/>
        <v>32424.741801785171</v>
      </c>
      <c r="AC175" s="63">
        <f t="shared" si="410"/>
        <v>36051.266274576803</v>
      </c>
      <c r="AD175" s="63">
        <f t="shared" si="410"/>
        <v>40010.367268299829</v>
      </c>
      <c r="AE175" s="63">
        <f t="shared" si="410"/>
        <v>44336.755597281241</v>
      </c>
      <c r="AF175" s="63">
        <f t="shared" si="410"/>
        <v>49071.5279862241</v>
      </c>
      <c r="AG175" s="63">
        <f t="shared" si="410"/>
        <v>54250.671886537173</v>
      </c>
      <c r="AH175" s="63">
        <f t="shared" si="410"/>
        <v>59919.595887326104</v>
      </c>
      <c r="AI175" s="63">
        <f t="shared" si="383"/>
        <v>59919.595887326104</v>
      </c>
      <c r="AJ175" s="63">
        <f t="shared" ref="AJ175:AS175" si="411">1600+AJ121*5*3+(AJ119-AJ121)*5*1</f>
        <v>72961.057578668959</v>
      </c>
      <c r="AK175" s="63">
        <f t="shared" si="411"/>
        <v>80446.508978423022</v>
      </c>
      <c r="AL175" s="63">
        <f t="shared" si="411"/>
        <v>88664.553542398527</v>
      </c>
      <c r="AM175" s="63">
        <f t="shared" si="411"/>
        <v>97685.260191866808</v>
      </c>
      <c r="AN175" s="63">
        <f t="shared" si="411"/>
        <v>107589.68155940484</v>
      </c>
      <c r="AO175" s="63">
        <f t="shared" si="411"/>
        <v>118473.09202997218</v>
      </c>
      <c r="AP175" s="63">
        <f t="shared" si="411"/>
        <v>130431.09990712683</v>
      </c>
      <c r="AQ175" s="63">
        <f t="shared" si="411"/>
        <v>143571.47523857106</v>
      </c>
      <c r="AR175" s="63">
        <f t="shared" si="411"/>
        <v>158013.902009071</v>
      </c>
      <c r="AS175" s="63">
        <f t="shared" si="411"/>
        <v>173886.18814371453</v>
      </c>
      <c r="AT175" s="57"/>
      <c r="AU175" s="57"/>
      <c r="AV175" s="57"/>
      <c r="AW175" s="57"/>
      <c r="AX175" s="57"/>
      <c r="AY175" s="57"/>
      <c r="AZ175" s="57"/>
      <c r="BA175" s="57"/>
      <c r="BB175" s="57"/>
      <c r="BC175" s="57"/>
      <c r="BD175" s="57"/>
      <c r="BE175" s="57"/>
      <c r="BF175" s="57"/>
      <c r="BG175" s="57"/>
      <c r="BH175" s="57"/>
      <c r="BI175" s="57"/>
      <c r="BJ175" s="57"/>
      <c r="BK175" s="57"/>
      <c r="BL175" s="57"/>
      <c r="BM175" s="57"/>
      <c r="BN175" s="57"/>
      <c r="BO175" s="57"/>
      <c r="BP175" s="57"/>
      <c r="BQ175" s="57"/>
      <c r="BR175" s="57"/>
      <c r="BS175" s="57"/>
      <c r="BT175" s="57"/>
      <c r="BU175" s="57"/>
      <c r="BV175" s="57"/>
      <c r="BW175" s="57"/>
      <c r="BX175" s="57"/>
      <c r="BY175" s="57"/>
      <c r="BZ175" s="57"/>
      <c r="CA175" s="57"/>
      <c r="CB175" s="57"/>
    </row>
    <row r="176" spans="2:80" ht="15.75" hidden="1" customHeight="1" outlineLevel="1" x14ac:dyDescent="0.25">
      <c r="B176" s="8" t="s">
        <v>59</v>
      </c>
      <c r="J176" s="63">
        <v>10300</v>
      </c>
      <c r="K176" s="63">
        <v>10300</v>
      </c>
      <c r="L176" s="63">
        <v>10300</v>
      </c>
      <c r="M176" s="63">
        <v>10300</v>
      </c>
      <c r="N176" s="63">
        <f t="shared" ref="N176:AH176" si="412">10300/300*N119</f>
        <v>12246.013333333332</v>
      </c>
      <c r="O176" s="63">
        <f t="shared" si="412"/>
        <v>16171.549333333332</v>
      </c>
      <c r="P176" s="63">
        <f t="shared" si="412"/>
        <v>20607.525866666663</v>
      </c>
      <c r="Q176" s="63">
        <f t="shared" si="412"/>
        <v>25930.697706666666</v>
      </c>
      <c r="R176" s="63">
        <f t="shared" si="412"/>
        <v>32318.503914666657</v>
      </c>
      <c r="S176" s="63">
        <f t="shared" si="412"/>
        <v>39830.058030933324</v>
      </c>
      <c r="T176" s="63">
        <f t="shared" si="412"/>
        <v>48843.922970453335</v>
      </c>
      <c r="U176" s="63">
        <f t="shared" si="412"/>
        <v>59660.560897877338</v>
      </c>
      <c r="V176" s="63">
        <f t="shared" si="412"/>
        <v>71155.458041105056</v>
      </c>
      <c r="W176" s="63">
        <f t="shared" si="412"/>
        <v>83546.287139662498</v>
      </c>
      <c r="X176" s="63">
        <f t="shared" si="412"/>
        <v>96871.929837283984</v>
      </c>
      <c r="Y176" s="63">
        <f t="shared" si="412"/>
        <v>111245.14277680633</v>
      </c>
      <c r="Z176" s="63">
        <f t="shared" si="412"/>
        <v>126821.96876351394</v>
      </c>
      <c r="AA176" s="63">
        <f t="shared" si="412"/>
        <v>143676.02745277202</v>
      </c>
      <c r="AB176" s="63">
        <f t="shared" si="412"/>
        <v>161951.54334142717</v>
      </c>
      <c r="AC176" s="63">
        <f t="shared" si="412"/>
        <v>181882.50968484662</v>
      </c>
      <c r="AD176" s="63">
        <f t="shared" si="412"/>
        <v>203600.05130168665</v>
      </c>
      <c r="AE176" s="63">
        <f t="shared" si="412"/>
        <v>227292.80409996177</v>
      </c>
      <c r="AF176" s="63">
        <f t="shared" si="412"/>
        <v>253188.28273723242</v>
      </c>
      <c r="AG176" s="63">
        <f t="shared" si="412"/>
        <v>281473.44990923157</v>
      </c>
      <c r="AH176" s="63">
        <f t="shared" si="412"/>
        <v>312393.94501014997</v>
      </c>
      <c r="AI176" s="63">
        <f t="shared" si="383"/>
        <v>312393.94501014997</v>
      </c>
      <c r="AJ176" s="63">
        <f t="shared" ref="AJ176:AS176" si="413">10300/300*AJ119</f>
        <v>383451.18647331133</v>
      </c>
      <c r="AK176" s="63">
        <f t="shared" si="413"/>
        <v>424195.14519493433</v>
      </c>
      <c r="AL176" s="63">
        <f t="shared" si="413"/>
        <v>468903.9628885425</v>
      </c>
      <c r="AM176" s="63">
        <f t="shared" si="413"/>
        <v>517952.21807129867</v>
      </c>
      <c r="AN176" s="63">
        <f t="shared" si="413"/>
        <v>571779.2546037744</v>
      </c>
      <c r="AO176" s="63">
        <f t="shared" si="413"/>
        <v>630910.35062458948</v>
      </c>
      <c r="AP176" s="63">
        <f t="shared" si="413"/>
        <v>695860.18324959616</v>
      </c>
      <c r="AQ176" s="63">
        <f t="shared" si="413"/>
        <v>767212.75691424566</v>
      </c>
      <c r="AR176" s="63">
        <f t="shared" si="413"/>
        <v>845618.28343261778</v>
      </c>
      <c r="AS176" s="63">
        <f t="shared" si="413"/>
        <v>931765.59718753642</v>
      </c>
      <c r="AT176" s="57"/>
      <c r="AU176" s="57"/>
      <c r="AV176" s="57"/>
      <c r="AW176" s="57"/>
      <c r="AX176" s="57"/>
      <c r="AY176" s="57"/>
      <c r="AZ176" s="57"/>
      <c r="BA176" s="57"/>
      <c r="BB176" s="57"/>
      <c r="BC176" s="57"/>
      <c r="BD176" s="57"/>
      <c r="BE176" s="57"/>
      <c r="BF176" s="57"/>
      <c r="BG176" s="57"/>
      <c r="BH176" s="57"/>
      <c r="BI176" s="57"/>
      <c r="BJ176" s="57"/>
      <c r="BK176" s="57"/>
      <c r="BL176" s="57"/>
      <c r="BM176" s="57"/>
      <c r="BN176" s="57"/>
      <c r="BO176" s="57"/>
      <c r="BP176" s="57"/>
      <c r="BQ176" s="57"/>
      <c r="BR176" s="57"/>
      <c r="BS176" s="57"/>
      <c r="BT176" s="57"/>
      <c r="BU176" s="57"/>
      <c r="BV176" s="57"/>
      <c r="BW176" s="57"/>
      <c r="BX176" s="57"/>
      <c r="BY176" s="57"/>
      <c r="BZ176" s="57"/>
      <c r="CA176" s="57"/>
      <c r="CB176" s="57"/>
    </row>
    <row r="177" spans="2:80" ht="15.75" hidden="1" customHeight="1" outlineLevel="1" x14ac:dyDescent="0.25">
      <c r="B177" s="8" t="s">
        <v>60</v>
      </c>
      <c r="J177" s="63">
        <v>5400</v>
      </c>
      <c r="K177" s="63">
        <v>5400</v>
      </c>
      <c r="L177" s="63">
        <v>5400</v>
      </c>
      <c r="M177" s="63">
        <v>9000</v>
      </c>
      <c r="N177" s="63">
        <v>9000</v>
      </c>
      <c r="O177" s="63">
        <v>9000</v>
      </c>
      <c r="P177" s="63">
        <v>9000</v>
      </c>
      <c r="Q177" s="63">
        <v>9000</v>
      </c>
      <c r="R177" s="63">
        <v>9000</v>
      </c>
      <c r="S177" s="63">
        <v>9000</v>
      </c>
      <c r="T177" s="63">
        <v>9000</v>
      </c>
      <c r="U177" s="63">
        <v>9000</v>
      </c>
      <c r="V177" s="63">
        <f>U177*1.1</f>
        <v>9900</v>
      </c>
      <c r="W177" s="63">
        <f t="shared" ref="W177:AG177" si="414">V177</f>
        <v>9900</v>
      </c>
      <c r="X177" s="63">
        <f t="shared" si="414"/>
        <v>9900</v>
      </c>
      <c r="Y177" s="63">
        <f t="shared" si="414"/>
        <v>9900</v>
      </c>
      <c r="Z177" s="63">
        <f t="shared" si="414"/>
        <v>9900</v>
      </c>
      <c r="AA177" s="63">
        <f t="shared" si="414"/>
        <v>9900</v>
      </c>
      <c r="AB177" s="63">
        <f t="shared" si="414"/>
        <v>9900</v>
      </c>
      <c r="AC177" s="63">
        <f t="shared" si="414"/>
        <v>9900</v>
      </c>
      <c r="AD177" s="63">
        <f t="shared" si="414"/>
        <v>9900</v>
      </c>
      <c r="AE177" s="63">
        <f t="shared" si="414"/>
        <v>9900</v>
      </c>
      <c r="AF177" s="63">
        <f t="shared" si="414"/>
        <v>9900</v>
      </c>
      <c r="AG177" s="63">
        <f t="shared" si="414"/>
        <v>9900</v>
      </c>
      <c r="AH177" s="63">
        <f>AG177*1.1</f>
        <v>10890</v>
      </c>
      <c r="AI177" s="63">
        <f t="shared" si="383"/>
        <v>10890</v>
      </c>
      <c r="AJ177" s="63">
        <f t="shared" ref="AJ177:AS177" si="415">AI177</f>
        <v>10890</v>
      </c>
      <c r="AK177" s="63">
        <f t="shared" si="415"/>
        <v>10890</v>
      </c>
      <c r="AL177" s="63">
        <f t="shared" si="415"/>
        <v>10890</v>
      </c>
      <c r="AM177" s="63">
        <f t="shared" si="415"/>
        <v>10890</v>
      </c>
      <c r="AN177" s="63">
        <f t="shared" si="415"/>
        <v>10890</v>
      </c>
      <c r="AO177" s="63">
        <f t="shared" si="415"/>
        <v>10890</v>
      </c>
      <c r="AP177" s="63">
        <f t="shared" si="415"/>
        <v>10890</v>
      </c>
      <c r="AQ177" s="63">
        <f t="shared" si="415"/>
        <v>10890</v>
      </c>
      <c r="AR177" s="63">
        <f t="shared" si="415"/>
        <v>10890</v>
      </c>
      <c r="AS177" s="63">
        <f t="shared" si="415"/>
        <v>10890</v>
      </c>
      <c r="AT177" s="57"/>
      <c r="AU177" s="57"/>
      <c r="AV177" s="57"/>
      <c r="AW177" s="57"/>
      <c r="AX177" s="57"/>
      <c r="AY177" s="57"/>
      <c r="AZ177" s="57"/>
      <c r="BA177" s="57"/>
      <c r="BB177" s="57"/>
      <c r="BC177" s="57"/>
      <c r="BD177" s="57"/>
      <c r="BE177" s="57"/>
      <c r="BF177" s="57"/>
      <c r="BG177" s="57"/>
      <c r="BH177" s="57"/>
      <c r="BI177" s="57"/>
      <c r="BJ177" s="57"/>
      <c r="BK177" s="57"/>
      <c r="BL177" s="57"/>
      <c r="BM177" s="57"/>
      <c r="BN177" s="57"/>
      <c r="BO177" s="57"/>
      <c r="BP177" s="57"/>
      <c r="BQ177" s="57"/>
      <c r="BR177" s="57"/>
      <c r="BS177" s="57"/>
      <c r="BT177" s="57"/>
      <c r="BU177" s="57"/>
      <c r="BV177" s="57"/>
      <c r="BW177" s="57"/>
      <c r="BX177" s="57"/>
      <c r="BY177" s="57"/>
      <c r="BZ177" s="57"/>
      <c r="CA177" s="57"/>
      <c r="CB177" s="57"/>
    </row>
    <row r="178" spans="2:80" ht="15.75" hidden="1" customHeight="1" outlineLevel="1" x14ac:dyDescent="0.25">
      <c r="B178" s="8" t="s">
        <v>61</v>
      </c>
      <c r="J178" s="63">
        <f t="shared" ref="J178:AS178" si="416">5857*J121</f>
        <v>292850</v>
      </c>
      <c r="K178" s="63">
        <f t="shared" si="416"/>
        <v>351420</v>
      </c>
      <c r="L178" s="63">
        <f t="shared" si="416"/>
        <v>421703.99999999994</v>
      </c>
      <c r="M178" s="63">
        <f t="shared" si="416"/>
        <v>506044.79999999993</v>
      </c>
      <c r="N178" s="63">
        <f t="shared" si="416"/>
        <v>607253.75999999989</v>
      </c>
      <c r="O178" s="63">
        <f t="shared" si="416"/>
        <v>728704.51199999987</v>
      </c>
      <c r="P178" s="63">
        <f t="shared" si="416"/>
        <v>874445.41439999989</v>
      </c>
      <c r="Q178" s="63">
        <f t="shared" si="416"/>
        <v>1049334.4972799998</v>
      </c>
      <c r="R178" s="63">
        <f t="shared" si="416"/>
        <v>1259201.3967359997</v>
      </c>
      <c r="S178" s="63">
        <f t="shared" si="416"/>
        <v>1511041.6760831997</v>
      </c>
      <c r="T178" s="63">
        <f t="shared" si="416"/>
        <v>1813250.0112998392</v>
      </c>
      <c r="U178" s="63">
        <f t="shared" si="416"/>
        <v>2175900.0135598076</v>
      </c>
      <c r="V178" s="63">
        <f t="shared" si="416"/>
        <v>2393490.0149157881</v>
      </c>
      <c r="W178" s="63">
        <f t="shared" si="416"/>
        <v>2632839.0164073673</v>
      </c>
      <c r="X178" s="63">
        <f t="shared" si="416"/>
        <v>2896122.9180481043</v>
      </c>
      <c r="Y178" s="63">
        <f t="shared" si="416"/>
        <v>3185735.2098529148</v>
      </c>
      <c r="Z178" s="63">
        <f t="shared" si="416"/>
        <v>3504308.7308382066</v>
      </c>
      <c r="AA178" s="63">
        <f t="shared" si="416"/>
        <v>3854739.6039220276</v>
      </c>
      <c r="AB178" s="63">
        <f t="shared" si="416"/>
        <v>4240213.5643142313</v>
      </c>
      <c r="AC178" s="63">
        <f t="shared" si="416"/>
        <v>4664234.920745654</v>
      </c>
      <c r="AD178" s="63">
        <f t="shared" si="416"/>
        <v>5130658.41282022</v>
      </c>
      <c r="AE178" s="63">
        <f t="shared" si="416"/>
        <v>5643724.2541022422</v>
      </c>
      <c r="AF178" s="63">
        <f t="shared" si="416"/>
        <v>6208096.6795124672</v>
      </c>
      <c r="AG178" s="63">
        <f t="shared" si="416"/>
        <v>6828906.347463714</v>
      </c>
      <c r="AH178" s="63">
        <f t="shared" si="416"/>
        <v>7511796.9822100857</v>
      </c>
      <c r="AI178" s="63">
        <f t="shared" si="416"/>
        <v>8262976.680431095</v>
      </c>
      <c r="AJ178" s="63">
        <f t="shared" si="416"/>
        <v>9089274.3484742045</v>
      </c>
      <c r="AK178" s="63">
        <f t="shared" si="416"/>
        <v>9998201.7833216265</v>
      </c>
      <c r="AL178" s="63">
        <f t="shared" si="416"/>
        <v>10998021.96165379</v>
      </c>
      <c r="AM178" s="63">
        <f t="shared" si="416"/>
        <v>12097824.157819167</v>
      </c>
      <c r="AN178" s="63">
        <f t="shared" si="416"/>
        <v>13307606.573601088</v>
      </c>
      <c r="AO178" s="63">
        <f t="shared" si="416"/>
        <v>14638367.230961198</v>
      </c>
      <c r="AP178" s="63">
        <f t="shared" si="416"/>
        <v>16102203.954057319</v>
      </c>
      <c r="AQ178" s="63">
        <f t="shared" si="416"/>
        <v>17712424.349463053</v>
      </c>
      <c r="AR178" s="63">
        <f t="shared" si="416"/>
        <v>19483666.784409359</v>
      </c>
      <c r="AS178" s="63">
        <f t="shared" si="416"/>
        <v>21432033.462850299</v>
      </c>
      <c r="AT178" s="57"/>
      <c r="AU178" s="57"/>
      <c r="AV178" s="57"/>
      <c r="AW178" s="57"/>
      <c r="AX178" s="57"/>
      <c r="AY178" s="57"/>
      <c r="AZ178" s="57"/>
      <c r="BA178" s="57"/>
      <c r="BB178" s="57"/>
      <c r="BC178" s="57"/>
      <c r="BD178" s="57"/>
      <c r="BE178" s="57"/>
      <c r="BF178" s="57"/>
      <c r="BG178" s="57"/>
      <c r="BH178" s="57"/>
      <c r="BI178" s="57"/>
      <c r="BJ178" s="57"/>
      <c r="BK178" s="57"/>
      <c r="BL178" s="57"/>
      <c r="BM178" s="57"/>
      <c r="BN178" s="57"/>
      <c r="BO178" s="57"/>
      <c r="BP178" s="57"/>
      <c r="BQ178" s="57"/>
      <c r="BR178" s="57"/>
      <c r="BS178" s="57"/>
      <c r="BT178" s="57"/>
      <c r="BU178" s="57"/>
      <c r="BV178" s="57"/>
      <c r="BW178" s="57"/>
      <c r="BX178" s="57"/>
      <c r="BY178" s="57"/>
      <c r="BZ178" s="57"/>
      <c r="CA178" s="57"/>
      <c r="CB178" s="57"/>
    </row>
    <row r="179" spans="2:80" ht="15.75" customHeight="1" x14ac:dyDescent="0.25">
      <c r="J179" s="63"/>
      <c r="K179" s="63"/>
      <c r="L179" s="63"/>
      <c r="M179" s="63"/>
      <c r="N179" s="63"/>
      <c r="O179" s="63"/>
      <c r="P179" s="63"/>
      <c r="Q179" s="63"/>
      <c r="R179" s="63"/>
      <c r="S179" s="63"/>
      <c r="T179" s="63"/>
      <c r="U179" s="63"/>
      <c r="V179" s="63"/>
      <c r="W179" s="63"/>
      <c r="X179" s="63"/>
      <c r="Y179" s="63"/>
      <c r="Z179" s="63"/>
      <c r="AA179" s="63"/>
      <c r="AH179" s="57"/>
      <c r="AI179" s="57"/>
      <c r="AJ179" s="57"/>
      <c r="AK179" s="57"/>
      <c r="AL179" s="57"/>
      <c r="AM179" s="57"/>
      <c r="AN179" s="57"/>
      <c r="AO179" s="57"/>
      <c r="AP179" s="57"/>
      <c r="AQ179" s="57"/>
      <c r="AR179" s="57"/>
      <c r="AS179" s="57"/>
      <c r="AT179" s="57"/>
      <c r="AU179" s="57"/>
      <c r="AV179" s="57"/>
      <c r="AW179" s="57"/>
      <c r="AX179" s="57"/>
      <c r="AY179" s="57"/>
      <c r="AZ179" s="57"/>
      <c r="BA179" s="57"/>
      <c r="BB179" s="57"/>
      <c r="BC179" s="57"/>
      <c r="BD179" s="57"/>
      <c r="BE179" s="57"/>
      <c r="BF179" s="57"/>
      <c r="BG179" s="57"/>
      <c r="BH179" s="57"/>
      <c r="BI179" s="57"/>
      <c r="BJ179" s="57"/>
      <c r="BK179" s="57"/>
      <c r="BL179" s="57"/>
      <c r="BM179" s="57"/>
      <c r="BN179" s="57"/>
      <c r="BO179" s="57"/>
      <c r="BP179" s="57"/>
      <c r="BQ179" s="57"/>
      <c r="BR179" s="57"/>
      <c r="BS179" s="57"/>
      <c r="BT179" s="57"/>
      <c r="BU179" s="57"/>
      <c r="BV179" s="57"/>
      <c r="BW179" s="57"/>
      <c r="BX179" s="57"/>
      <c r="BY179" s="57"/>
      <c r="BZ179" s="57"/>
      <c r="CA179" s="57"/>
      <c r="CB179" s="57"/>
    </row>
    <row r="180" spans="2:80" ht="15.75" customHeight="1" x14ac:dyDescent="0.25">
      <c r="B180" s="59" t="s">
        <v>62</v>
      </c>
      <c r="J180" s="62">
        <f t="shared" ref="J180:O180" si="417">J123*0.03</f>
        <v>10724.4</v>
      </c>
      <c r="K180" s="62">
        <f t="shared" si="417"/>
        <v>12869.279999999999</v>
      </c>
      <c r="L180" s="62">
        <f t="shared" si="417"/>
        <v>15443.135999999999</v>
      </c>
      <c r="M180" s="62">
        <f t="shared" si="417"/>
        <v>23067.763199999998</v>
      </c>
      <c r="N180" s="62">
        <f t="shared" si="417"/>
        <v>27681.315839999992</v>
      </c>
      <c r="O180" s="62">
        <f t="shared" si="417"/>
        <v>33217.579007999993</v>
      </c>
      <c r="P180" s="62">
        <f t="shared" ref="P180:U180" si="418">P123*0.015</f>
        <v>23144.627404799998</v>
      </c>
      <c r="Q180" s="62">
        <f t="shared" si="418"/>
        <v>27773.552885759993</v>
      </c>
      <c r="R180" s="62">
        <f t="shared" si="418"/>
        <v>33328.263462911993</v>
      </c>
      <c r="S180" s="62">
        <f t="shared" si="418"/>
        <v>41445.43615549439</v>
      </c>
      <c r="T180" s="62">
        <f t="shared" si="418"/>
        <v>49734.523386593261</v>
      </c>
      <c r="U180" s="62">
        <f t="shared" si="418"/>
        <v>59681.428063911917</v>
      </c>
      <c r="V180" s="62">
        <f t="shared" ref="V180:AS180" si="419">V123*0.012</f>
        <v>62072.202888424181</v>
      </c>
      <c r="W180" s="62">
        <f t="shared" si="419"/>
        <v>63821.430925494096</v>
      </c>
      <c r="X180" s="62">
        <f t="shared" si="419"/>
        <v>80513.639481251797</v>
      </c>
      <c r="Y180" s="62">
        <f t="shared" si="419"/>
        <v>91284.371293002303</v>
      </c>
      <c r="Z180" s="62">
        <f t="shared" si="419"/>
        <v>102776.80418825294</v>
      </c>
      <c r="AA180" s="62">
        <f t="shared" si="419"/>
        <v>115891.27952621866</v>
      </c>
      <c r="AB180" s="62">
        <f t="shared" si="419"/>
        <v>130225.34026623552</v>
      </c>
      <c r="AC180" s="62">
        <f t="shared" si="419"/>
        <v>144955.26734781306</v>
      </c>
      <c r="AD180" s="62">
        <f t="shared" si="419"/>
        <v>161499.66574853912</v>
      </c>
      <c r="AE180" s="62">
        <f t="shared" si="419"/>
        <v>179682.40327449224</v>
      </c>
      <c r="AF180" s="62">
        <f t="shared" si="419"/>
        <v>199514.4515142045</v>
      </c>
      <c r="AG180" s="62">
        <f t="shared" si="419"/>
        <v>221702.46616034058</v>
      </c>
      <c r="AH180" s="62">
        <f t="shared" si="419"/>
        <v>270760.15256137366</v>
      </c>
      <c r="AI180" s="62">
        <f t="shared" si="419"/>
        <v>299036.92805440753</v>
      </c>
      <c r="AJ180" s="62">
        <f t="shared" si="419"/>
        <v>330381.53314412403</v>
      </c>
      <c r="AK180" s="62">
        <f t="shared" si="419"/>
        <v>364848.96516585117</v>
      </c>
      <c r="AL180" s="62">
        <f t="shared" si="419"/>
        <v>402643.83200195851</v>
      </c>
      <c r="AM180" s="62">
        <f t="shared" si="419"/>
        <v>444480.17958558101</v>
      </c>
      <c r="AN180" s="62">
        <f t="shared" si="419"/>
        <v>490485.38035410468</v>
      </c>
      <c r="AO180" s="62">
        <f t="shared" si="419"/>
        <v>540467.94711153489</v>
      </c>
      <c r="AP180" s="62">
        <f t="shared" si="419"/>
        <v>595635.57628911221</v>
      </c>
      <c r="AQ180" s="62">
        <f t="shared" si="419"/>
        <v>656352.25301608967</v>
      </c>
      <c r="AR180" s="62">
        <f t="shared" si="419"/>
        <v>723111.91619265452</v>
      </c>
      <c r="AS180" s="62">
        <f t="shared" si="419"/>
        <v>796772.43326186703</v>
      </c>
      <c r="AT180" s="57"/>
      <c r="AU180" s="57"/>
      <c r="AV180" s="57"/>
      <c r="AW180" s="57"/>
      <c r="AX180" s="57"/>
      <c r="AY180" s="57"/>
      <c r="AZ180" s="57"/>
      <c r="BA180" s="57"/>
      <c r="BB180" s="57"/>
      <c r="BC180" s="57"/>
      <c r="BD180" s="57"/>
      <c r="BE180" s="57"/>
      <c r="BF180" s="57"/>
      <c r="BG180" s="57"/>
      <c r="BH180" s="57"/>
      <c r="BI180" s="57"/>
      <c r="BJ180" s="57"/>
      <c r="BK180" s="57"/>
      <c r="BL180" s="57"/>
      <c r="BM180" s="57"/>
      <c r="BN180" s="57"/>
      <c r="BO180" s="57"/>
      <c r="BP180" s="57"/>
      <c r="BQ180" s="57"/>
      <c r="BR180" s="57"/>
      <c r="BS180" s="57"/>
      <c r="BT180" s="57"/>
      <c r="BU180" s="57"/>
      <c r="BV180" s="57"/>
      <c r="BW180" s="57"/>
      <c r="BX180" s="57"/>
      <c r="BY180" s="57"/>
      <c r="BZ180" s="57"/>
      <c r="CA180" s="57"/>
      <c r="CB180" s="57"/>
    </row>
    <row r="181" spans="2:80" ht="15.75" customHeight="1" x14ac:dyDescent="0.25">
      <c r="B181" s="59"/>
      <c r="J181" s="63"/>
      <c r="K181" s="63"/>
      <c r="L181" s="63"/>
      <c r="M181" s="63"/>
      <c r="N181" s="62"/>
      <c r="O181" s="62"/>
      <c r="P181" s="62"/>
      <c r="Q181" s="62"/>
      <c r="R181" s="62"/>
      <c r="S181" s="62"/>
      <c r="T181" s="62"/>
      <c r="U181" s="62"/>
      <c r="V181" s="62"/>
      <c r="W181" s="62"/>
      <c r="X181" s="62"/>
      <c r="Y181" s="62"/>
      <c r="Z181" s="62"/>
      <c r="AA181" s="62"/>
      <c r="AB181" s="62"/>
      <c r="AC181" s="62"/>
      <c r="AD181" s="62"/>
      <c r="AE181" s="62"/>
      <c r="AF181" s="62"/>
      <c r="AG181" s="62"/>
      <c r="AH181" s="62"/>
      <c r="AI181" s="62"/>
      <c r="AJ181" s="62"/>
      <c r="AK181" s="62"/>
      <c r="AL181" s="62"/>
      <c r="AM181" s="62"/>
      <c r="AN181" s="62"/>
      <c r="AO181" s="62"/>
      <c r="AP181" s="62"/>
      <c r="AQ181" s="62"/>
      <c r="AR181" s="62"/>
      <c r="AS181" s="62"/>
      <c r="AT181" s="57"/>
      <c r="AU181" s="57"/>
      <c r="AV181" s="57"/>
      <c r="AW181" s="57"/>
      <c r="AX181" s="57"/>
      <c r="AY181" s="57"/>
      <c r="AZ181" s="57"/>
      <c r="BA181" s="57"/>
      <c r="BB181" s="57"/>
      <c r="BC181" s="57"/>
      <c r="BD181" s="57"/>
      <c r="BE181" s="57"/>
      <c r="BF181" s="57"/>
      <c r="BG181" s="57"/>
      <c r="BH181" s="57"/>
      <c r="BI181" s="57"/>
      <c r="BJ181" s="57"/>
      <c r="BK181" s="57"/>
      <c r="BL181" s="57"/>
      <c r="BM181" s="57"/>
      <c r="BN181" s="57"/>
      <c r="BO181" s="57"/>
      <c r="BP181" s="57"/>
      <c r="BQ181" s="57"/>
      <c r="BR181" s="57"/>
      <c r="BS181" s="57"/>
      <c r="BT181" s="57"/>
      <c r="BU181" s="57"/>
      <c r="BV181" s="57"/>
      <c r="BW181" s="57"/>
      <c r="BX181" s="57"/>
      <c r="BY181" s="57"/>
      <c r="BZ181" s="57"/>
      <c r="CA181" s="57"/>
      <c r="CB181" s="57"/>
    </row>
    <row r="182" spans="2:80" ht="15.75" customHeight="1" x14ac:dyDescent="0.25">
      <c r="B182" s="59" t="s">
        <v>63</v>
      </c>
      <c r="J182" s="63"/>
      <c r="K182" s="63"/>
      <c r="L182" s="63"/>
      <c r="M182" s="63"/>
      <c r="N182" s="62"/>
      <c r="O182" s="62"/>
      <c r="P182" s="62"/>
      <c r="Q182" s="62"/>
      <c r="R182" s="62"/>
      <c r="S182" s="62"/>
      <c r="T182" s="62"/>
      <c r="U182" s="62"/>
      <c r="V182" s="62"/>
      <c r="W182" s="62"/>
      <c r="X182" s="62"/>
      <c r="Y182" s="62"/>
      <c r="Z182" s="62"/>
      <c r="AA182" s="62"/>
      <c r="AB182" s="62"/>
      <c r="AC182" s="62"/>
      <c r="AD182" s="62"/>
      <c r="AE182" s="62"/>
      <c r="AF182" s="62"/>
      <c r="AG182" s="62"/>
      <c r="AH182" s="62"/>
      <c r="AI182" s="62"/>
      <c r="AJ182" s="62"/>
      <c r="AK182" s="62"/>
      <c r="AL182" s="62"/>
      <c r="AM182" s="62"/>
      <c r="AN182" s="62"/>
      <c r="AO182" s="62"/>
      <c r="AP182" s="62"/>
      <c r="AQ182" s="62"/>
      <c r="AR182" s="62"/>
      <c r="AS182" s="62"/>
      <c r="AT182" s="57"/>
      <c r="AU182" s="57"/>
      <c r="AV182" s="57"/>
      <c r="AW182" s="57"/>
      <c r="AX182" s="57"/>
      <c r="AY182" s="57"/>
      <c r="AZ182" s="57"/>
      <c r="BA182" s="57"/>
      <c r="BB182" s="57"/>
      <c r="BC182" s="57"/>
      <c r="BD182" s="57"/>
      <c r="BE182" s="57"/>
      <c r="BF182" s="57"/>
      <c r="BG182" s="57"/>
      <c r="BH182" s="57"/>
      <c r="BI182" s="57"/>
      <c r="BJ182" s="57"/>
      <c r="BK182" s="57"/>
      <c r="BL182" s="57"/>
      <c r="BM182" s="57"/>
      <c r="BN182" s="57"/>
      <c r="BO182" s="57"/>
      <c r="BP182" s="57"/>
      <c r="BQ182" s="57"/>
      <c r="BR182" s="57"/>
      <c r="BS182" s="57"/>
      <c r="BT182" s="57"/>
      <c r="BU182" s="57"/>
      <c r="BV182" s="57"/>
      <c r="BW182" s="57"/>
      <c r="BX182" s="57"/>
      <c r="BY182" s="57"/>
      <c r="BZ182" s="57"/>
      <c r="CA182" s="57"/>
      <c r="CB182" s="57"/>
    </row>
    <row r="183" spans="2:80" ht="15.75" customHeight="1" x14ac:dyDescent="0.25">
      <c r="B183" s="59"/>
      <c r="AH183" s="57"/>
      <c r="AI183" s="57"/>
      <c r="AJ183" s="57"/>
      <c r="AK183" s="57"/>
      <c r="AL183" s="57"/>
      <c r="AM183" s="57"/>
      <c r="AN183" s="57"/>
      <c r="AO183" s="57"/>
      <c r="AP183" s="57"/>
      <c r="AQ183" s="57"/>
      <c r="AR183" s="57"/>
      <c r="AS183" s="57"/>
      <c r="AT183" s="57"/>
      <c r="AU183" s="57"/>
      <c r="AV183" s="57"/>
      <c r="AW183" s="57"/>
      <c r="AX183" s="57"/>
      <c r="AY183" s="57"/>
      <c r="AZ183" s="57"/>
      <c r="BA183" s="57"/>
      <c r="BB183" s="57"/>
      <c r="BC183" s="57"/>
      <c r="BD183" s="57"/>
      <c r="BE183" s="57"/>
      <c r="BF183" s="57"/>
      <c r="BG183" s="57"/>
      <c r="BH183" s="57"/>
      <c r="BI183" s="57"/>
      <c r="BJ183" s="57"/>
      <c r="BK183" s="57"/>
      <c r="BL183" s="57"/>
      <c r="BM183" s="57"/>
      <c r="BN183" s="57"/>
      <c r="BO183" s="57"/>
      <c r="BP183" s="57"/>
      <c r="BQ183" s="57"/>
      <c r="BR183" s="57"/>
      <c r="BS183" s="57"/>
      <c r="BT183" s="57"/>
      <c r="BU183" s="57"/>
      <c r="BV183" s="57"/>
      <c r="BW183" s="57"/>
      <c r="BX183" s="57"/>
      <c r="BY183" s="57"/>
      <c r="BZ183" s="57"/>
      <c r="CA183" s="57"/>
      <c r="CB183" s="57"/>
    </row>
    <row r="184" spans="2:80" ht="15.75" customHeight="1" x14ac:dyDescent="0.25">
      <c r="B184" s="59" t="s">
        <v>64</v>
      </c>
      <c r="J184" s="62">
        <f t="shared" ref="J184:M184" si="420">J123*0.06</f>
        <v>21448.799999999999</v>
      </c>
      <c r="K184" s="62">
        <f t="shared" si="420"/>
        <v>25738.559999999998</v>
      </c>
      <c r="L184" s="62">
        <f t="shared" si="420"/>
        <v>30886.271999999997</v>
      </c>
      <c r="M184" s="62">
        <f t="shared" si="420"/>
        <v>46135.526399999995</v>
      </c>
      <c r="N184" s="62">
        <f t="shared" ref="N184:AS184" si="421">(N123-N182)*0.06</f>
        <v>55362.631679999984</v>
      </c>
      <c r="O184" s="62">
        <f t="shared" si="421"/>
        <v>66435.158015999987</v>
      </c>
      <c r="P184" s="62">
        <f t="shared" si="421"/>
        <v>92578.509619199991</v>
      </c>
      <c r="Q184" s="62">
        <f t="shared" si="421"/>
        <v>111094.21154303997</v>
      </c>
      <c r="R184" s="62">
        <f t="shared" si="421"/>
        <v>133313.05385164797</v>
      </c>
      <c r="S184" s="62">
        <f t="shared" si="421"/>
        <v>165781.74462197756</v>
      </c>
      <c r="T184" s="62">
        <f t="shared" si="421"/>
        <v>198938.09354637304</v>
      </c>
      <c r="U184" s="62">
        <f t="shared" si="421"/>
        <v>238725.71225564767</v>
      </c>
      <c r="V184" s="62">
        <f t="shared" si="421"/>
        <v>310361.01444212091</v>
      </c>
      <c r="W184" s="62">
        <f t="shared" si="421"/>
        <v>319107.15462747047</v>
      </c>
      <c r="X184" s="62">
        <f t="shared" si="421"/>
        <v>402568.19740625902</v>
      </c>
      <c r="Y184" s="62">
        <f t="shared" si="421"/>
        <v>456421.85646501149</v>
      </c>
      <c r="Z184" s="62">
        <f t="shared" si="421"/>
        <v>513884.02094126464</v>
      </c>
      <c r="AA184" s="62">
        <f t="shared" si="421"/>
        <v>579456.39763109328</v>
      </c>
      <c r="AB184" s="62">
        <f t="shared" si="421"/>
        <v>651126.70133117761</v>
      </c>
      <c r="AC184" s="62">
        <f t="shared" si="421"/>
        <v>724776.33673906536</v>
      </c>
      <c r="AD184" s="62">
        <f t="shared" si="421"/>
        <v>807498.32874269562</v>
      </c>
      <c r="AE184" s="62">
        <f t="shared" si="421"/>
        <v>898412.0163724611</v>
      </c>
      <c r="AF184" s="62">
        <f t="shared" si="421"/>
        <v>997572.25757102238</v>
      </c>
      <c r="AG184" s="62">
        <f t="shared" si="421"/>
        <v>1108512.3308017028</v>
      </c>
      <c r="AH184" s="62">
        <f t="shared" si="421"/>
        <v>1353800.7628068682</v>
      </c>
      <c r="AI184" s="62">
        <f t="shared" si="421"/>
        <v>1495184.6402720376</v>
      </c>
      <c r="AJ184" s="62">
        <f t="shared" si="421"/>
        <v>1651907.6657206202</v>
      </c>
      <c r="AK184" s="62">
        <f t="shared" si="421"/>
        <v>1824244.8258292559</v>
      </c>
      <c r="AL184" s="62">
        <f t="shared" si="421"/>
        <v>2013219.1600097925</v>
      </c>
      <c r="AM184" s="62">
        <f t="shared" si="421"/>
        <v>2222400.897927905</v>
      </c>
      <c r="AN184" s="62">
        <f t="shared" si="421"/>
        <v>2452426.9017705233</v>
      </c>
      <c r="AO184" s="62">
        <f t="shared" si="421"/>
        <v>2702339.7355576744</v>
      </c>
      <c r="AP184" s="62">
        <f t="shared" si="421"/>
        <v>2978177.8814455606</v>
      </c>
      <c r="AQ184" s="62">
        <f t="shared" si="421"/>
        <v>3281761.2650804478</v>
      </c>
      <c r="AR184" s="62">
        <f t="shared" si="421"/>
        <v>3615559.5809632726</v>
      </c>
      <c r="AS184" s="62">
        <f t="shared" si="421"/>
        <v>3983862.1663093348</v>
      </c>
      <c r="AT184" s="57"/>
      <c r="AU184" s="57"/>
      <c r="AV184" s="57"/>
      <c r="AW184" s="57"/>
      <c r="AX184" s="57"/>
      <c r="AY184" s="57"/>
      <c r="AZ184" s="57"/>
      <c r="BA184" s="57"/>
      <c r="BB184" s="57"/>
      <c r="BC184" s="57"/>
      <c r="BD184" s="57"/>
      <c r="BE184" s="57"/>
      <c r="BF184" s="57"/>
      <c r="BG184" s="57"/>
      <c r="BH184" s="57"/>
      <c r="BI184" s="57"/>
      <c r="BJ184" s="57"/>
      <c r="BK184" s="57"/>
      <c r="BL184" s="57"/>
      <c r="BM184" s="57"/>
      <c r="BN184" s="57"/>
      <c r="BO184" s="57"/>
      <c r="BP184" s="57"/>
      <c r="BQ184" s="57"/>
      <c r="BR184" s="57"/>
      <c r="BS184" s="57"/>
      <c r="BT184" s="57"/>
      <c r="BU184" s="57"/>
      <c r="BV184" s="57"/>
      <c r="BW184" s="57"/>
      <c r="BX184" s="57"/>
      <c r="BY184" s="57"/>
      <c r="BZ184" s="57"/>
      <c r="CA184" s="57"/>
      <c r="CB184" s="57"/>
    </row>
    <row r="185" spans="2:80" ht="15.75" customHeight="1" x14ac:dyDescent="0.25">
      <c r="B185" s="8"/>
    </row>
    <row r="186" spans="2:80" ht="15.75" customHeight="1" x14ac:dyDescent="0.25">
      <c r="B186" s="59" t="s">
        <v>72</v>
      </c>
      <c r="J186" s="67">
        <f t="shared" ref="J186:U186" si="422">J123-J128-J166-J180-J182-J184</f>
        <v>-1588940.2</v>
      </c>
      <c r="K186" s="67">
        <f t="shared" si="422"/>
        <v>-1865458.54</v>
      </c>
      <c r="L186" s="67">
        <f t="shared" si="422"/>
        <v>-2283868.9079999998</v>
      </c>
      <c r="M186" s="67">
        <f t="shared" si="422"/>
        <v>-2980926.6495999997</v>
      </c>
      <c r="N186" s="67">
        <f t="shared" si="422"/>
        <v>-4388499.1928533334</v>
      </c>
      <c r="O186" s="67">
        <f t="shared" si="422"/>
        <v>-4372776.5647573331</v>
      </c>
      <c r="P186" s="67">
        <f t="shared" si="422"/>
        <v>-4128650.4849706669</v>
      </c>
      <c r="Q186" s="67">
        <f t="shared" si="422"/>
        <v>-4656413.4486314664</v>
      </c>
      <c r="R186" s="67">
        <f t="shared" si="422"/>
        <v>-4848229.9202244272</v>
      </c>
      <c r="S186" s="67">
        <f t="shared" si="422"/>
        <v>-4929774.1576026455</v>
      </c>
      <c r="T186" s="67">
        <f t="shared" si="422"/>
        <v>-4802684.8717941074</v>
      </c>
      <c r="U186" s="67">
        <f t="shared" si="422"/>
        <v>-4718020.0994862635</v>
      </c>
      <c r="V186" s="68">
        <f t="shared" ref="V186:AS186" si="423">(V123-V128-V166-V180-V182-V184)*0.95</f>
        <v>-5174155.6756180152</v>
      </c>
      <c r="W186" s="68">
        <f t="shared" si="423"/>
        <v>-5340255.49899395</v>
      </c>
      <c r="X186" s="68">
        <f t="shared" si="423"/>
        <v>-4451262.7344721481</v>
      </c>
      <c r="Y186" s="68">
        <f t="shared" si="423"/>
        <v>-4023058.164521934</v>
      </c>
      <c r="Z186" s="68">
        <f t="shared" si="423"/>
        <v>-3577309.095787426</v>
      </c>
      <c r="AA186" s="68">
        <f t="shared" si="423"/>
        <v>-3052110.2429174399</v>
      </c>
      <c r="AB186" s="68">
        <f t="shared" si="423"/>
        <v>-2593506.7005302026</v>
      </c>
      <c r="AC186" s="68">
        <f t="shared" si="423"/>
        <v>-2040276.366023611</v>
      </c>
      <c r="AD186" s="68">
        <f t="shared" si="423"/>
        <v>-1406925.1782271441</v>
      </c>
      <c r="AE186" s="68">
        <f t="shared" si="423"/>
        <v>-711536.44503646495</v>
      </c>
      <c r="AF186" s="68">
        <f t="shared" si="423"/>
        <v>40741.429104074436</v>
      </c>
      <c r="AG186" s="68">
        <f t="shared" si="423"/>
        <v>894790.15681303223</v>
      </c>
      <c r="AH186" s="68">
        <f t="shared" si="423"/>
        <v>1961200.5408002771</v>
      </c>
      <c r="AI186" s="68">
        <f t="shared" si="423"/>
        <v>4038600.9803551664</v>
      </c>
      <c r="AJ186" s="68">
        <f t="shared" si="423"/>
        <v>4466322.8291521603</v>
      </c>
      <c r="AK186" s="68">
        <f t="shared" si="423"/>
        <v>5852535.5463720616</v>
      </c>
      <c r="AL186" s="68">
        <f t="shared" si="423"/>
        <v>7346465.758456694</v>
      </c>
      <c r="AM186" s="68">
        <f t="shared" si="423"/>
        <v>9033115.6044766288</v>
      </c>
      <c r="AN186" s="68">
        <f t="shared" si="423"/>
        <v>11004031.010749316</v>
      </c>
      <c r="AO186" s="68">
        <f t="shared" si="423"/>
        <v>12998713.842472093</v>
      </c>
      <c r="AP186" s="68">
        <f t="shared" si="423"/>
        <v>15206370.580795072</v>
      </c>
      <c r="AQ186" s="68">
        <f t="shared" si="423"/>
        <v>17428265.639660992</v>
      </c>
      <c r="AR186" s="68">
        <f t="shared" si="423"/>
        <v>20217368.837873768</v>
      </c>
      <c r="AS186" s="68">
        <f t="shared" si="423"/>
        <v>23170122.19423474</v>
      </c>
    </row>
    <row r="187" spans="2:80" ht="15.75" customHeight="1" x14ac:dyDescent="0.25"/>
    <row r="188" spans="2:80" ht="15.75" customHeight="1" x14ac:dyDescent="0.25">
      <c r="U188" s="63"/>
      <c r="V188" s="63"/>
      <c r="W188" s="63"/>
      <c r="X188" s="63"/>
      <c r="Y188" s="63"/>
      <c r="Z188" s="63"/>
      <c r="AA188" s="63"/>
    </row>
    <row r="189" spans="2:80" ht="15.75" customHeight="1" x14ac:dyDescent="0.25"/>
    <row r="190" spans="2:80" ht="15.75" customHeight="1" x14ac:dyDescent="0.25"/>
    <row r="191" spans="2:80" ht="15.75" customHeight="1" x14ac:dyDescent="0.25"/>
    <row r="192" spans="2:80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  <row r="1010" ht="15.75" customHeight="1" x14ac:dyDescent="0.25"/>
    <row r="1011" ht="15.75" customHeight="1" x14ac:dyDescent="0.25"/>
    <row r="1012" ht="15.75" customHeight="1" x14ac:dyDescent="0.25"/>
    <row r="1013" ht="15.75" customHeight="1" x14ac:dyDescent="0.25"/>
    <row r="1014" ht="15.75" customHeight="1" x14ac:dyDescent="0.25"/>
    <row r="1015" ht="15.75" customHeight="1" x14ac:dyDescent="0.25"/>
    <row r="1016" ht="15.75" customHeight="1" x14ac:dyDescent="0.25"/>
    <row r="1017" ht="15.75" customHeight="1" x14ac:dyDescent="0.25"/>
    <row r="1018" ht="15.75" customHeight="1" x14ac:dyDescent="0.25"/>
    <row r="1019" ht="15.75" customHeight="1" x14ac:dyDescent="0.25"/>
    <row r="1020" ht="15.75" customHeight="1" x14ac:dyDescent="0.25"/>
    <row r="1021" ht="15.75" customHeight="1" x14ac:dyDescent="0.25"/>
    <row r="1022" ht="15.75" customHeight="1" x14ac:dyDescent="0.25"/>
    <row r="1023" ht="15.75" customHeight="1" x14ac:dyDescent="0.25"/>
    <row r="1024" ht="15.75" customHeight="1" x14ac:dyDescent="0.25"/>
    <row r="1025" ht="15.75" customHeight="1" x14ac:dyDescent="0.25"/>
    <row r="1026" ht="15.75" customHeight="1" x14ac:dyDescent="0.25"/>
    <row r="1027" ht="15.75" customHeight="1" x14ac:dyDescent="0.25"/>
    <row r="1028" ht="15.75" customHeight="1" x14ac:dyDescent="0.25"/>
    <row r="1029" ht="15.75" customHeight="1" x14ac:dyDescent="0.25"/>
    <row r="1030" ht="15.75" customHeight="1" x14ac:dyDescent="0.25"/>
    <row r="1031" ht="15.75" customHeight="1" x14ac:dyDescent="0.25"/>
    <row r="1032" ht="15.75" customHeight="1" x14ac:dyDescent="0.25"/>
    <row r="1033" ht="15.75" customHeight="1" x14ac:dyDescent="0.25"/>
    <row r="1034" ht="15.75" customHeight="1" x14ac:dyDescent="0.25"/>
    <row r="1035" ht="15.75" customHeight="1" x14ac:dyDescent="0.25"/>
    <row r="1036" ht="15.75" customHeight="1" x14ac:dyDescent="0.25"/>
    <row r="1037" ht="15.75" customHeight="1" x14ac:dyDescent="0.25"/>
    <row r="1038" ht="15.75" customHeight="1" x14ac:dyDescent="0.25"/>
    <row r="1039" ht="15.75" customHeight="1" x14ac:dyDescent="0.25"/>
    <row r="1040" ht="15.75" customHeight="1" x14ac:dyDescent="0.25"/>
    <row r="1041" ht="15.75" customHeight="1" x14ac:dyDescent="0.25"/>
    <row r="1042" ht="15.75" customHeight="1" x14ac:dyDescent="0.25"/>
    <row r="1043" ht="15.75" customHeight="1" x14ac:dyDescent="0.25"/>
    <row r="1044" ht="15.75" customHeight="1" x14ac:dyDescent="0.25"/>
    <row r="1045" ht="15.75" customHeight="1" x14ac:dyDescent="0.25"/>
    <row r="1046" ht="15.75" customHeight="1" x14ac:dyDescent="0.25"/>
    <row r="1047" ht="15.75" customHeight="1" x14ac:dyDescent="0.25"/>
    <row r="1048" ht="15.75" customHeight="1" x14ac:dyDescent="0.25"/>
    <row r="1049" ht="15.75" customHeight="1" x14ac:dyDescent="0.25"/>
    <row r="1050" ht="15.75" customHeight="1" x14ac:dyDescent="0.25"/>
    <row r="1051" ht="15.75" customHeight="1" x14ac:dyDescent="0.25"/>
    <row r="1052" ht="15.75" customHeight="1" x14ac:dyDescent="0.25"/>
    <row r="1053" ht="15.75" customHeight="1" x14ac:dyDescent="0.25"/>
    <row r="1054" ht="15.75" customHeight="1" x14ac:dyDescent="0.25"/>
    <row r="1055" ht="15.75" customHeight="1" x14ac:dyDescent="0.25"/>
    <row r="1056" ht="15.75" customHeight="1" x14ac:dyDescent="0.25"/>
    <row r="1057" ht="15.75" customHeight="1" x14ac:dyDescent="0.25"/>
    <row r="1058" ht="15.75" customHeight="1" x14ac:dyDescent="0.25"/>
    <row r="1059" ht="15.75" customHeight="1" x14ac:dyDescent="0.25"/>
    <row r="1060" ht="15.75" customHeight="1" x14ac:dyDescent="0.25"/>
    <row r="1061" ht="15.75" customHeight="1" x14ac:dyDescent="0.25"/>
    <row r="1062" ht="15.75" customHeight="1" x14ac:dyDescent="0.25"/>
    <row r="1063" ht="15.75" customHeight="1" x14ac:dyDescent="0.25"/>
    <row r="1064" ht="15.75" customHeight="1" x14ac:dyDescent="0.25"/>
    <row r="1065" ht="15.75" customHeight="1" x14ac:dyDescent="0.25"/>
    <row r="1066" ht="15.75" customHeight="1" x14ac:dyDescent="0.25"/>
    <row r="1067" ht="15.75" customHeight="1" x14ac:dyDescent="0.25"/>
    <row r="1068" ht="15.75" customHeight="1" x14ac:dyDescent="0.25"/>
    <row r="1069" ht="15.75" customHeight="1" x14ac:dyDescent="0.25"/>
    <row r="1070" ht="15.75" customHeight="1" x14ac:dyDescent="0.25"/>
    <row r="1071" ht="15.75" customHeight="1" x14ac:dyDescent="0.25"/>
    <row r="1072" ht="15.75" customHeight="1" x14ac:dyDescent="0.25"/>
    <row r="1073" ht="15.75" customHeight="1" x14ac:dyDescent="0.25"/>
    <row r="1074" ht="15.75" customHeight="1" x14ac:dyDescent="0.25"/>
    <row r="1075" ht="15.75" customHeight="1" x14ac:dyDescent="0.25"/>
    <row r="1076" ht="15.75" customHeight="1" x14ac:dyDescent="0.25"/>
    <row r="1077" ht="15.75" customHeight="1" x14ac:dyDescent="0.25"/>
    <row r="1078" ht="15.75" customHeight="1" x14ac:dyDescent="0.25"/>
    <row r="1079" ht="15.75" customHeight="1" x14ac:dyDescent="0.25"/>
    <row r="1080" ht="15.75" customHeight="1" x14ac:dyDescent="0.25"/>
    <row r="1081" ht="15.75" customHeight="1" x14ac:dyDescent="0.25"/>
    <row r="1082" ht="15.75" customHeight="1" x14ac:dyDescent="0.25"/>
    <row r="1083" ht="15.75" customHeight="1" x14ac:dyDescent="0.25"/>
    <row r="1084" ht="15.75" customHeight="1" x14ac:dyDescent="0.25"/>
    <row r="1085" ht="15.75" customHeight="1" x14ac:dyDescent="0.25"/>
    <row r="1086" ht="15.75" customHeight="1" x14ac:dyDescent="0.25"/>
    <row r="1087" ht="15.75" customHeight="1" x14ac:dyDescent="0.25"/>
    <row r="1088" ht="15.75" customHeight="1" x14ac:dyDescent="0.25"/>
    <row r="1089" ht="15.75" customHeight="1" x14ac:dyDescent="0.25"/>
    <row r="1090" ht="15.75" customHeight="1" x14ac:dyDescent="0.25"/>
    <row r="1091" ht="15.75" customHeight="1" x14ac:dyDescent="0.25"/>
    <row r="1092" ht="15.75" customHeight="1" x14ac:dyDescent="0.25"/>
    <row r="1093" ht="15.75" customHeight="1" x14ac:dyDescent="0.25"/>
    <row r="1094" ht="15.75" customHeight="1" x14ac:dyDescent="0.25"/>
    <row r="1095" ht="15.75" customHeight="1" x14ac:dyDescent="0.25"/>
    <row r="1096" ht="15.75" customHeight="1" x14ac:dyDescent="0.25"/>
    <row r="1097" ht="15.75" customHeight="1" x14ac:dyDescent="0.25"/>
    <row r="1098" ht="15.75" customHeight="1" x14ac:dyDescent="0.25"/>
  </sheetData>
  <mergeCells count="36">
    <mergeCell ref="G9:G11"/>
    <mergeCell ref="G12:G14"/>
    <mergeCell ref="G15:G17"/>
    <mergeCell ref="G18:G20"/>
    <mergeCell ref="G21:G23"/>
    <mergeCell ref="G24:G26"/>
    <mergeCell ref="G27:G29"/>
    <mergeCell ref="G30:G32"/>
    <mergeCell ref="G33:G35"/>
    <mergeCell ref="G36:G38"/>
    <mergeCell ref="G39:G41"/>
    <mergeCell ref="G42:G44"/>
    <mergeCell ref="G45:G47"/>
    <mergeCell ref="G48:G50"/>
    <mergeCell ref="G51:G53"/>
    <mergeCell ref="G54:G56"/>
    <mergeCell ref="G57:G59"/>
    <mergeCell ref="G60:G62"/>
    <mergeCell ref="G63:G65"/>
    <mergeCell ref="G66:G68"/>
    <mergeCell ref="G69:G71"/>
    <mergeCell ref="G93:G95"/>
    <mergeCell ref="G96:G98"/>
    <mergeCell ref="G99:G101"/>
    <mergeCell ref="G102:G104"/>
    <mergeCell ref="G105:G107"/>
    <mergeCell ref="G108:G110"/>
    <mergeCell ref="G111:G113"/>
    <mergeCell ref="G114:G116"/>
    <mergeCell ref="G72:G74"/>
    <mergeCell ref="G75:G77"/>
    <mergeCell ref="G78:G80"/>
    <mergeCell ref="G81:G83"/>
    <mergeCell ref="G84:G86"/>
    <mergeCell ref="G87:G89"/>
    <mergeCell ref="G90:G92"/>
  </mergeCells>
  <pageMargins left="0.7" right="0.7" top="0.75" bottom="0.75" header="0" footer="0"/>
  <pageSetup paperSize="9" scale="31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B2:F70"/>
  <sheetViews>
    <sheetView workbookViewId="0"/>
  </sheetViews>
  <sheetFormatPr defaultColWidth="12.6640625" defaultRowHeight="15" customHeight="1" x14ac:dyDescent="0.25"/>
  <cols>
    <col min="1" max="1" width="7.109375" customWidth="1"/>
    <col min="2" max="2" width="51.44140625" customWidth="1"/>
    <col min="3" max="3" width="5.77734375" customWidth="1"/>
    <col min="4" max="4" width="15" customWidth="1"/>
    <col min="5" max="5" width="6.21875" customWidth="1"/>
    <col min="6" max="6" width="67.109375" customWidth="1"/>
  </cols>
  <sheetData>
    <row r="2" spans="2:6" x14ac:dyDescent="0.25">
      <c r="B2" s="59" t="s">
        <v>73</v>
      </c>
      <c r="C2" s="59"/>
      <c r="D2" s="59" t="s">
        <v>74</v>
      </c>
      <c r="E2" s="59"/>
      <c r="F2" s="59" t="s">
        <v>75</v>
      </c>
    </row>
    <row r="3" spans="2:6" x14ac:dyDescent="0.25">
      <c r="B3" s="8" t="s">
        <v>76</v>
      </c>
      <c r="C3" s="83" t="s">
        <v>77</v>
      </c>
      <c r="D3" s="84">
        <v>697</v>
      </c>
      <c r="F3" s="8" t="s">
        <v>78</v>
      </c>
    </row>
    <row r="4" spans="2:6" x14ac:dyDescent="0.25">
      <c r="B4" s="8" t="s">
        <v>79</v>
      </c>
      <c r="C4" s="83"/>
      <c r="D4" s="85">
        <v>1.1900000000000001E-2</v>
      </c>
      <c r="F4" s="8" t="s">
        <v>80</v>
      </c>
    </row>
    <row r="5" spans="2:6" x14ac:dyDescent="0.25">
      <c r="B5" s="8" t="s">
        <v>81</v>
      </c>
      <c r="C5" s="83" t="s">
        <v>82</v>
      </c>
      <c r="D5" s="86">
        <f>D3/D4/1000</f>
        <v>58.571428571428562</v>
      </c>
      <c r="F5" s="8" t="s">
        <v>83</v>
      </c>
    </row>
    <row r="6" spans="2:6" x14ac:dyDescent="0.25">
      <c r="C6" s="83"/>
    </row>
    <row r="7" spans="2:6" x14ac:dyDescent="0.25">
      <c r="B7" s="8" t="s">
        <v>84</v>
      </c>
      <c r="C7" s="83"/>
      <c r="D7" s="87">
        <v>0.1</v>
      </c>
    </row>
    <row r="8" spans="2:6" x14ac:dyDescent="0.25">
      <c r="B8" s="8" t="s">
        <v>85</v>
      </c>
      <c r="C8" s="83" t="s">
        <v>86</v>
      </c>
      <c r="D8" s="57">
        <f>D5/D7</f>
        <v>585.71428571428555</v>
      </c>
      <c r="F8" s="8" t="s">
        <v>87</v>
      </c>
    </row>
    <row r="9" spans="2:6" x14ac:dyDescent="0.25">
      <c r="C9" s="83"/>
    </row>
    <row r="10" spans="2:6" x14ac:dyDescent="0.25">
      <c r="B10" s="8" t="s">
        <v>88</v>
      </c>
      <c r="C10" s="83"/>
      <c r="D10" s="87">
        <v>0.1</v>
      </c>
    </row>
    <row r="11" spans="2:6" x14ac:dyDescent="0.25">
      <c r="B11" s="8" t="s">
        <v>96</v>
      </c>
      <c r="C11" s="83" t="s">
        <v>90</v>
      </c>
      <c r="D11" s="57">
        <f>D8/D10</f>
        <v>5857.1428571428551</v>
      </c>
      <c r="F11" s="8" t="s">
        <v>91</v>
      </c>
    </row>
    <row r="12" spans="2:6" x14ac:dyDescent="0.25">
      <c r="C12" s="83"/>
    </row>
    <row r="13" spans="2:6" x14ac:dyDescent="0.25">
      <c r="B13" s="8" t="s">
        <v>92</v>
      </c>
      <c r="C13" s="83"/>
      <c r="D13" s="87">
        <v>0.05</v>
      </c>
      <c r="F13" s="8" t="s">
        <v>93</v>
      </c>
    </row>
    <row r="14" spans="2:6" x14ac:dyDescent="0.25">
      <c r="B14" s="8" t="s">
        <v>94</v>
      </c>
      <c r="C14" s="83"/>
      <c r="D14" s="87">
        <v>0.04</v>
      </c>
      <c r="F14" s="8" t="s">
        <v>95</v>
      </c>
    </row>
    <row r="15" spans="2:6" x14ac:dyDescent="0.25">
      <c r="C15" s="83"/>
    </row>
    <row r="16" spans="2:6" x14ac:dyDescent="0.25">
      <c r="B16" s="8" t="s">
        <v>96</v>
      </c>
      <c r="C16" s="83" t="s">
        <v>97</v>
      </c>
      <c r="D16" s="57">
        <f>D11+D19*D13+D19*D14</f>
        <v>7519.262857142855</v>
      </c>
      <c r="F16" s="8" t="s">
        <v>98</v>
      </c>
    </row>
    <row r="17" spans="2:6" x14ac:dyDescent="0.25">
      <c r="B17" s="8" t="s">
        <v>99</v>
      </c>
      <c r="C17" s="83"/>
      <c r="D17" s="88">
        <f>D16/D19</f>
        <v>0.40715090194622344</v>
      </c>
      <c r="F17" s="8" t="s">
        <v>100</v>
      </c>
    </row>
    <row r="18" spans="2:6" x14ac:dyDescent="0.25">
      <c r="C18" s="83"/>
    </row>
    <row r="19" spans="2:6" x14ac:dyDescent="0.25">
      <c r="B19" s="8" t="s">
        <v>101</v>
      </c>
      <c r="C19" s="83"/>
      <c r="D19" s="84">
        <f t="shared" ref="D19:D20" si="0">19440*0.95</f>
        <v>18468</v>
      </c>
      <c r="F19" s="8" t="s">
        <v>102</v>
      </c>
    </row>
    <row r="20" spans="2:6" x14ac:dyDescent="0.25">
      <c r="B20" s="8" t="s">
        <v>103</v>
      </c>
      <c r="C20" s="83"/>
      <c r="D20" s="84">
        <f t="shared" si="0"/>
        <v>18468</v>
      </c>
      <c r="F20" s="8" t="s">
        <v>104</v>
      </c>
    </row>
    <row r="21" spans="2:6" x14ac:dyDescent="0.25">
      <c r="B21" s="8"/>
      <c r="C21" s="83"/>
    </row>
    <row r="22" spans="2:6" x14ac:dyDescent="0.25">
      <c r="B22" s="8" t="s">
        <v>105</v>
      </c>
      <c r="C22" s="83"/>
      <c r="D22" s="88">
        <f>D19/D16-1</f>
        <v>1.4560918205507996</v>
      </c>
      <c r="F22" s="8" t="s">
        <v>106</v>
      </c>
    </row>
    <row r="23" spans="2:6" x14ac:dyDescent="0.25">
      <c r="B23" s="8" t="s">
        <v>107</v>
      </c>
      <c r="C23" s="83"/>
      <c r="D23" s="88">
        <f>D20/D16-1</f>
        <v>1.4560918205507996</v>
      </c>
      <c r="F23" s="8" t="s">
        <v>108</v>
      </c>
    </row>
    <row r="24" spans="2:6" x14ac:dyDescent="0.25">
      <c r="C24" s="83"/>
    </row>
    <row r="25" spans="2:6" x14ac:dyDescent="0.25">
      <c r="B25" s="8" t="s">
        <v>109</v>
      </c>
      <c r="C25" s="83"/>
      <c r="D25" s="87">
        <v>0.06</v>
      </c>
      <c r="F25" s="8" t="s">
        <v>110</v>
      </c>
    </row>
    <row r="26" spans="2:6" x14ac:dyDescent="0.25">
      <c r="B26" s="8" t="s">
        <v>111</v>
      </c>
      <c r="C26" s="83"/>
      <c r="D26" s="84">
        <v>450</v>
      </c>
      <c r="F26" s="8" t="s">
        <v>112</v>
      </c>
    </row>
    <row r="27" spans="2:6" x14ac:dyDescent="0.25">
      <c r="C27" s="83"/>
    </row>
    <row r="28" spans="2:6" x14ac:dyDescent="0.25">
      <c r="B28" s="8" t="s">
        <v>113</v>
      </c>
      <c r="C28" s="83"/>
      <c r="D28" s="57">
        <f>D19*((1-D25))-D16-D26</f>
        <v>9390.6571428571442</v>
      </c>
      <c r="F28" s="8" t="s">
        <v>114</v>
      </c>
    </row>
    <row r="29" spans="2:6" x14ac:dyDescent="0.25">
      <c r="B29" s="8" t="s">
        <v>115</v>
      </c>
      <c r="C29" s="83"/>
      <c r="D29" s="88">
        <f>D28/D19</f>
        <v>0.50848262631888375</v>
      </c>
      <c r="F29" s="8" t="s">
        <v>116</v>
      </c>
    </row>
    <row r="30" spans="2:6" x14ac:dyDescent="0.25">
      <c r="C30" s="83"/>
    </row>
    <row r="31" spans="2:6" x14ac:dyDescent="0.25">
      <c r="B31" s="8" t="s">
        <v>117</v>
      </c>
      <c r="C31" s="83"/>
      <c r="D31" s="57">
        <f>D20-D16-D19*D25-D26</f>
        <v>9390.657142857146</v>
      </c>
      <c r="F31" s="8" t="s">
        <v>118</v>
      </c>
    </row>
    <row r="32" spans="2:6" x14ac:dyDescent="0.25">
      <c r="B32" s="8" t="s">
        <v>119</v>
      </c>
      <c r="C32" s="83"/>
      <c r="D32" s="88">
        <f>D31/D20</f>
        <v>0.50848262631888375</v>
      </c>
    </row>
    <row r="37" spans="2:6" x14ac:dyDescent="0.25">
      <c r="B37" s="59"/>
      <c r="C37" s="59"/>
      <c r="D37" s="59"/>
      <c r="E37" s="59"/>
      <c r="F37" s="59"/>
    </row>
    <row r="38" spans="2:6" x14ac:dyDescent="0.25">
      <c r="C38" s="83"/>
      <c r="D38" s="84"/>
    </row>
    <row r="39" spans="2:6" x14ac:dyDescent="0.25">
      <c r="C39" s="83"/>
      <c r="D39" s="85"/>
    </row>
    <row r="40" spans="2:6" x14ac:dyDescent="0.25">
      <c r="C40" s="83"/>
      <c r="D40" s="86"/>
    </row>
    <row r="41" spans="2:6" x14ac:dyDescent="0.25">
      <c r="C41" s="83"/>
    </row>
    <row r="42" spans="2:6" x14ac:dyDescent="0.25">
      <c r="C42" s="83"/>
      <c r="D42" s="87"/>
    </row>
    <row r="43" spans="2:6" x14ac:dyDescent="0.25">
      <c r="C43" s="83"/>
      <c r="D43" s="57"/>
    </row>
    <row r="44" spans="2:6" x14ac:dyDescent="0.25">
      <c r="C44" s="83"/>
    </row>
    <row r="45" spans="2:6" x14ac:dyDescent="0.25">
      <c r="C45" s="83"/>
      <c r="D45" s="87"/>
    </row>
    <row r="46" spans="2:6" x14ac:dyDescent="0.25">
      <c r="C46" s="83"/>
      <c r="D46" s="57"/>
    </row>
    <row r="47" spans="2:6" x14ac:dyDescent="0.25">
      <c r="C47" s="83"/>
    </row>
    <row r="48" spans="2:6" x14ac:dyDescent="0.25">
      <c r="C48" s="83"/>
      <c r="D48" s="87"/>
    </row>
    <row r="49" spans="2:6" x14ac:dyDescent="0.25">
      <c r="C49" s="83"/>
      <c r="D49" s="57"/>
    </row>
    <row r="50" spans="2:6" x14ac:dyDescent="0.25">
      <c r="C50" s="83"/>
    </row>
    <row r="51" spans="2:6" x14ac:dyDescent="0.25">
      <c r="B51" s="8" t="s">
        <v>92</v>
      </c>
      <c r="C51" s="83"/>
      <c r="D51" s="87">
        <v>7.4999999999999997E-2</v>
      </c>
      <c r="F51" s="8" t="s">
        <v>93</v>
      </c>
    </row>
    <row r="52" spans="2:6" x14ac:dyDescent="0.25">
      <c r="B52" s="8" t="s">
        <v>94</v>
      </c>
      <c r="C52" s="83"/>
      <c r="D52" s="87">
        <v>7.0000000000000007E-2</v>
      </c>
      <c r="F52" s="8" t="s">
        <v>95</v>
      </c>
    </row>
    <row r="53" spans="2:6" x14ac:dyDescent="0.25">
      <c r="C53" s="83"/>
    </row>
    <row r="54" spans="2:6" x14ac:dyDescent="0.25">
      <c r="B54" s="8" t="s">
        <v>96</v>
      </c>
      <c r="C54" s="83" t="s">
        <v>139</v>
      </c>
      <c r="D54" s="57">
        <f>D49+D57*D51+D57*D52</f>
        <v>5115.6000000000004</v>
      </c>
      <c r="F54" s="8" t="s">
        <v>98</v>
      </c>
    </row>
    <row r="55" spans="2:6" x14ac:dyDescent="0.25">
      <c r="B55" s="8" t="s">
        <v>99</v>
      </c>
      <c r="C55" s="83"/>
      <c r="D55" s="88">
        <f>D54/D57</f>
        <v>0.14500000000000002</v>
      </c>
      <c r="F55" s="8" t="s">
        <v>100</v>
      </c>
    </row>
    <row r="56" spans="2:6" x14ac:dyDescent="0.25">
      <c r="C56" s="83"/>
    </row>
    <row r="57" spans="2:6" x14ac:dyDescent="0.25">
      <c r="B57" s="8" t="s">
        <v>101</v>
      </c>
      <c r="C57" s="83"/>
      <c r="D57" s="84">
        <f t="shared" ref="D57:D58" si="1">39200*(100-10)/100</f>
        <v>35280</v>
      </c>
      <c r="F57" s="8" t="s">
        <v>102</v>
      </c>
    </row>
    <row r="58" spans="2:6" x14ac:dyDescent="0.25">
      <c r="B58" s="8" t="s">
        <v>103</v>
      </c>
      <c r="C58" s="83"/>
      <c r="D58" s="84">
        <f t="shared" si="1"/>
        <v>35280</v>
      </c>
      <c r="F58" s="8" t="s">
        <v>104</v>
      </c>
    </row>
    <row r="59" spans="2:6" x14ac:dyDescent="0.25">
      <c r="B59" s="8"/>
      <c r="C59" s="83"/>
    </row>
    <row r="60" spans="2:6" x14ac:dyDescent="0.25">
      <c r="B60" s="8" t="s">
        <v>105</v>
      </c>
      <c r="C60" s="83"/>
      <c r="D60" s="88">
        <f>D57/D54-1</f>
        <v>5.8965517241379306</v>
      </c>
      <c r="F60" s="8" t="s">
        <v>106</v>
      </c>
    </row>
    <row r="61" spans="2:6" x14ac:dyDescent="0.25">
      <c r="B61" s="8" t="s">
        <v>107</v>
      </c>
      <c r="C61" s="83"/>
      <c r="D61" s="88">
        <f>D58/D54-1</f>
        <v>5.8965517241379306</v>
      </c>
      <c r="F61" s="8" t="s">
        <v>108</v>
      </c>
    </row>
    <row r="62" spans="2:6" x14ac:dyDescent="0.25">
      <c r="C62" s="83"/>
    </row>
    <row r="63" spans="2:6" x14ac:dyDescent="0.25">
      <c r="B63" s="8" t="s">
        <v>109</v>
      </c>
      <c r="C63" s="83"/>
      <c r="D63" s="87">
        <v>0.05</v>
      </c>
      <c r="F63" s="8" t="s">
        <v>140</v>
      </c>
    </row>
    <row r="64" spans="2:6" x14ac:dyDescent="0.25">
      <c r="B64" s="8" t="s">
        <v>111</v>
      </c>
      <c r="C64" s="83"/>
      <c r="D64" s="84">
        <f>5020</f>
        <v>5020</v>
      </c>
      <c r="F64" s="8" t="s">
        <v>112</v>
      </c>
    </row>
    <row r="65" spans="2:6" x14ac:dyDescent="0.25">
      <c r="C65" s="83"/>
    </row>
    <row r="66" spans="2:6" x14ac:dyDescent="0.25">
      <c r="B66" s="8" t="s">
        <v>113</v>
      </c>
      <c r="C66" s="83"/>
      <c r="D66" s="57">
        <f>D57*((1-D63))-D54-D64</f>
        <v>23380.400000000001</v>
      </c>
      <c r="F66" s="8" t="s">
        <v>114</v>
      </c>
    </row>
    <row r="67" spans="2:6" x14ac:dyDescent="0.25">
      <c r="B67" s="8" t="s">
        <v>115</v>
      </c>
      <c r="C67" s="83"/>
      <c r="D67" s="88">
        <f>D66/D57</f>
        <v>0.66270975056689352</v>
      </c>
      <c r="F67" s="8" t="s">
        <v>116</v>
      </c>
    </row>
    <row r="68" spans="2:6" x14ac:dyDescent="0.25">
      <c r="C68" s="83"/>
    </row>
    <row r="69" spans="2:6" x14ac:dyDescent="0.25">
      <c r="B69" s="8" t="s">
        <v>141</v>
      </c>
      <c r="C69" s="83"/>
      <c r="D69" s="57">
        <f>D58-D54-D57*D63-D64</f>
        <v>23380.400000000001</v>
      </c>
      <c r="F69" s="8" t="s">
        <v>118</v>
      </c>
    </row>
    <row r="70" spans="2:6" x14ac:dyDescent="0.25">
      <c r="B70" s="8" t="s">
        <v>119</v>
      </c>
      <c r="C70" s="83"/>
      <c r="D70" s="88">
        <f>D69/D58</f>
        <v>0.66270975056689352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Cash flow</vt:lpstr>
      <vt:lpstr>Юнит экономика</vt:lpstr>
      <vt:lpstr>Cap Table</vt:lpstr>
      <vt:lpstr>VC Method</vt:lpstr>
      <vt:lpstr>Графики</vt:lpstr>
      <vt:lpstr>Когорта (рубли)</vt:lpstr>
      <vt:lpstr>Когорта (cash flow) (Старт)</vt:lpstr>
      <vt:lpstr>Когорта (cash flow) реестр ПО (</vt:lpstr>
      <vt:lpstr>Юнит экономика (Старт)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Данил Данил</cp:lastModifiedBy>
  <dcterms:modified xsi:type="dcterms:W3CDTF">2026-05-15T17:46:38Z</dcterms:modified>
</cp:coreProperties>
</file>